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nnie97\Desktop\"/>
    </mc:Choice>
  </mc:AlternateContent>
  <xr:revisionPtr revIDLastSave="0" documentId="8_{00F387F4-A6AD-4F6A-90A7-3F0A6A992D18}" xr6:coauthVersionLast="38" xr6:coauthVersionMax="38" xr10:uidLastSave="{00000000-0000-0000-0000-000000000000}"/>
  <bookViews>
    <workbookView xWindow="0" yWindow="0" windowWidth="14376" windowHeight="3264" activeTab="2" xr2:uid="{D9C6E4FD-EC8A-4FC0-853F-4D0F6A541248}"/>
  </bookViews>
  <sheets>
    <sheet name="FSKBH" sheetId="1" r:id="rId1"/>
    <sheet name="DFBU" sheetId="2" r:id="rId2"/>
    <sheet name="Resultat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3" i="3" l="1"/>
  <c r="F23" i="3"/>
  <c r="D23" i="3"/>
  <c r="C23" i="3"/>
  <c r="G22" i="3"/>
  <c r="F22" i="3"/>
  <c r="D22" i="3"/>
  <c r="D30" i="3" s="1"/>
  <c r="C22" i="3"/>
  <c r="D28" i="3" s="1"/>
  <c r="G15" i="3"/>
  <c r="F15" i="3"/>
  <c r="F20" i="3" s="1"/>
  <c r="D15" i="3"/>
  <c r="C15" i="3"/>
  <c r="C20" i="3" s="1"/>
  <c r="G13" i="3"/>
  <c r="F13" i="3"/>
  <c r="D13" i="3"/>
  <c r="L13" i="3" s="1"/>
  <c r="C13" i="3"/>
  <c r="K13" i="3" s="1"/>
  <c r="G12" i="3"/>
  <c r="F12" i="3"/>
  <c r="D12" i="3"/>
  <c r="L12" i="3" s="1"/>
  <c r="C12" i="3"/>
  <c r="K12" i="3" s="1"/>
  <c r="G11" i="3"/>
  <c r="F11" i="3"/>
  <c r="D11" i="3"/>
  <c r="L11" i="3" s="1"/>
  <c r="C11" i="3"/>
  <c r="K11" i="3" s="1"/>
  <c r="G10" i="3"/>
  <c r="F10" i="3"/>
  <c r="D10" i="3"/>
  <c r="L10" i="3" s="1"/>
  <c r="C10" i="3"/>
  <c r="K10" i="3" s="1"/>
  <c r="G9" i="3"/>
  <c r="F9" i="3"/>
  <c r="D9" i="3"/>
  <c r="L9" i="3" s="1"/>
  <c r="C9" i="3"/>
  <c r="K9" i="3" s="1"/>
  <c r="G8" i="3"/>
  <c r="F8" i="3"/>
  <c r="D8" i="3"/>
  <c r="L8" i="3" s="1"/>
  <c r="C8" i="3"/>
  <c r="K8" i="3" s="1"/>
  <c r="G7" i="3"/>
  <c r="F7" i="3"/>
  <c r="D7" i="3"/>
  <c r="L7" i="3" s="1"/>
  <c r="C7" i="3"/>
  <c r="K7" i="3" s="1"/>
  <c r="G6" i="3"/>
  <c r="G14" i="3" s="1"/>
  <c r="F6" i="3"/>
  <c r="F14" i="3" s="1"/>
  <c r="F18" i="3" s="1"/>
  <c r="D6" i="3"/>
  <c r="D14" i="3" s="1"/>
  <c r="C6" i="3"/>
  <c r="C14" i="3" s="1"/>
  <c r="C18" i="3" s="1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F32" i="2" s="1"/>
  <c r="F33" i="2" s="1"/>
  <c r="H32" i="2" s="1"/>
  <c r="H33" i="2" s="1"/>
  <c r="J32" i="2" s="1"/>
  <c r="J33" i="2" s="1"/>
  <c r="L32" i="2" s="1"/>
  <c r="L33" i="2" s="1"/>
  <c r="N32" i="2" s="1"/>
  <c r="N33" i="2" s="1"/>
  <c r="P32" i="2" s="1"/>
  <c r="P33" i="2" s="1"/>
  <c r="R32" i="2" s="1"/>
  <c r="R33" i="2" s="1"/>
  <c r="C31" i="2"/>
  <c r="E32" i="2" s="1"/>
  <c r="U30" i="2"/>
  <c r="T30" i="2"/>
  <c r="T33" i="2" s="1"/>
  <c r="S30" i="2"/>
  <c r="W29" i="2"/>
  <c r="U29" i="2"/>
  <c r="T29" i="2"/>
  <c r="S29" i="2"/>
  <c r="W28" i="2"/>
  <c r="U28" i="2"/>
  <c r="T28" i="2"/>
  <c r="S28" i="2"/>
  <c r="W27" i="2"/>
  <c r="U27" i="2"/>
  <c r="T27" i="2"/>
  <c r="S27" i="2"/>
  <c r="W26" i="2"/>
  <c r="U26" i="2"/>
  <c r="T26" i="2"/>
  <c r="S26" i="2"/>
  <c r="W25" i="2"/>
  <c r="U25" i="2"/>
  <c r="T25" i="2"/>
  <c r="S25" i="2"/>
  <c r="W24" i="2"/>
  <c r="U24" i="2"/>
  <c r="T24" i="2"/>
  <c r="S24" i="2"/>
  <c r="W23" i="2"/>
  <c r="U23" i="2"/>
  <c r="T23" i="2"/>
  <c r="S23" i="2"/>
  <c r="W22" i="2"/>
  <c r="U22" i="2"/>
  <c r="T22" i="2"/>
  <c r="S22" i="2"/>
  <c r="W21" i="2"/>
  <c r="W33" i="2" s="1"/>
  <c r="U21" i="2"/>
  <c r="T21" i="2"/>
  <c r="S21" i="2"/>
  <c r="S33" i="2" s="1"/>
  <c r="F16" i="2"/>
  <c r="H15" i="2" s="1"/>
  <c r="H16" i="2" s="1"/>
  <c r="J15" i="2" s="1"/>
  <c r="J16" i="2" s="1"/>
  <c r="L15" i="2" s="1"/>
  <c r="L16" i="2" s="1"/>
  <c r="N15" i="2" s="1"/>
  <c r="N16" i="2" s="1"/>
  <c r="P15" i="2" s="1"/>
  <c r="P16" i="2" s="1"/>
  <c r="R15" i="2" s="1"/>
  <c r="R16" i="2" s="1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F15" i="2" s="1"/>
  <c r="C14" i="2"/>
  <c r="E15" i="2" s="1"/>
  <c r="U13" i="2"/>
  <c r="T13" i="2"/>
  <c r="T16" i="2" s="1"/>
  <c r="S13" i="2"/>
  <c r="W12" i="2"/>
  <c r="U12" i="2"/>
  <c r="V12" i="2" s="1"/>
  <c r="T12" i="2"/>
  <c r="S12" i="2"/>
  <c r="W11" i="2"/>
  <c r="U11" i="2"/>
  <c r="T11" i="2"/>
  <c r="S11" i="2"/>
  <c r="W10" i="2"/>
  <c r="U10" i="2"/>
  <c r="T10" i="2"/>
  <c r="S10" i="2"/>
  <c r="W9" i="2"/>
  <c r="U9" i="2"/>
  <c r="T9" i="2"/>
  <c r="S9" i="2"/>
  <c r="W8" i="2"/>
  <c r="U8" i="2"/>
  <c r="T8" i="2"/>
  <c r="S8" i="2"/>
  <c r="W7" i="2"/>
  <c r="U7" i="2"/>
  <c r="T7" i="2"/>
  <c r="S7" i="2"/>
  <c r="W6" i="2"/>
  <c r="U6" i="2"/>
  <c r="T6" i="2"/>
  <c r="S6" i="2"/>
  <c r="W5" i="2"/>
  <c r="U5" i="2"/>
  <c r="T5" i="2"/>
  <c r="S5" i="2"/>
  <c r="W4" i="2"/>
  <c r="W16" i="2" s="1"/>
  <c r="U4" i="2"/>
  <c r="T4" i="2"/>
  <c r="S4" i="2"/>
  <c r="S16" i="2" s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F32" i="1" s="1"/>
  <c r="F33" i="1" s="1"/>
  <c r="H32" i="1" s="1"/>
  <c r="H33" i="1" s="1"/>
  <c r="J32" i="1" s="1"/>
  <c r="J33" i="1" s="1"/>
  <c r="L32" i="1" s="1"/>
  <c r="L33" i="1" s="1"/>
  <c r="N32" i="1" s="1"/>
  <c r="N33" i="1" s="1"/>
  <c r="P32" i="1" s="1"/>
  <c r="P33" i="1" s="1"/>
  <c r="R32" i="1" s="1"/>
  <c r="R33" i="1" s="1"/>
  <c r="C31" i="1"/>
  <c r="E32" i="1" s="1"/>
  <c r="U30" i="1"/>
  <c r="T30" i="1"/>
  <c r="T33" i="1" s="1"/>
  <c r="S30" i="1"/>
  <c r="W29" i="1"/>
  <c r="U29" i="1"/>
  <c r="T29" i="1"/>
  <c r="S29" i="1"/>
  <c r="W28" i="1"/>
  <c r="U28" i="1"/>
  <c r="T28" i="1"/>
  <c r="S28" i="1"/>
  <c r="W27" i="1"/>
  <c r="U27" i="1"/>
  <c r="T27" i="1"/>
  <c r="S27" i="1"/>
  <c r="W26" i="1"/>
  <c r="U26" i="1"/>
  <c r="T26" i="1"/>
  <c r="S26" i="1"/>
  <c r="W25" i="1"/>
  <c r="U25" i="1"/>
  <c r="T25" i="1"/>
  <c r="S25" i="1"/>
  <c r="W24" i="1"/>
  <c r="U24" i="1"/>
  <c r="T24" i="1"/>
  <c r="S24" i="1"/>
  <c r="W23" i="1"/>
  <c r="U23" i="1"/>
  <c r="T23" i="1"/>
  <c r="S23" i="1"/>
  <c r="W22" i="1"/>
  <c r="U22" i="1"/>
  <c r="T22" i="1"/>
  <c r="S22" i="1"/>
  <c r="W21" i="1"/>
  <c r="W33" i="1" s="1"/>
  <c r="U21" i="1"/>
  <c r="T21" i="1"/>
  <c r="S21" i="1"/>
  <c r="S33" i="1" s="1"/>
  <c r="F16" i="1"/>
  <c r="H15" i="1" s="1"/>
  <c r="H16" i="1" s="1"/>
  <c r="J15" i="1" s="1"/>
  <c r="J16" i="1" s="1"/>
  <c r="L15" i="1" s="1"/>
  <c r="L16" i="1" s="1"/>
  <c r="N15" i="1" s="1"/>
  <c r="N16" i="1" s="1"/>
  <c r="P15" i="1" s="1"/>
  <c r="P16" i="1" s="1"/>
  <c r="R15" i="1" s="1"/>
  <c r="R16" i="1" s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F15" i="1" s="1"/>
  <c r="C14" i="1"/>
  <c r="E15" i="1" s="1"/>
  <c r="U13" i="1"/>
  <c r="T13" i="1"/>
  <c r="T16" i="1" s="1"/>
  <c r="S13" i="1"/>
  <c r="W12" i="1"/>
  <c r="U12" i="1"/>
  <c r="T12" i="1"/>
  <c r="S12" i="1"/>
  <c r="W11" i="1"/>
  <c r="U11" i="1"/>
  <c r="T11" i="1"/>
  <c r="S11" i="1"/>
  <c r="W10" i="1"/>
  <c r="U10" i="1"/>
  <c r="T10" i="1"/>
  <c r="S10" i="1"/>
  <c r="W9" i="1"/>
  <c r="U9" i="1"/>
  <c r="T9" i="1"/>
  <c r="S9" i="1"/>
  <c r="W8" i="1"/>
  <c r="U8" i="1"/>
  <c r="T8" i="1"/>
  <c r="S8" i="1"/>
  <c r="W7" i="1"/>
  <c r="U7" i="1"/>
  <c r="T7" i="1"/>
  <c r="S7" i="1"/>
  <c r="W6" i="1"/>
  <c r="U6" i="1"/>
  <c r="T6" i="1"/>
  <c r="S6" i="1"/>
  <c r="W5" i="1"/>
  <c r="U5" i="1"/>
  <c r="T5" i="1"/>
  <c r="S5" i="1"/>
  <c r="W4" i="1"/>
  <c r="W16" i="1" s="1"/>
  <c r="U4" i="1"/>
  <c r="T4" i="1"/>
  <c r="S4" i="1"/>
  <c r="S16" i="1" s="1"/>
  <c r="K6" i="3" l="1"/>
  <c r="L6" i="3"/>
  <c r="E16" i="2"/>
  <c r="G15" i="2" s="1"/>
  <c r="G16" i="2"/>
  <c r="I15" i="2" s="1"/>
  <c r="I16" i="2" s="1"/>
  <c r="K15" i="2" s="1"/>
  <c r="K16" i="2" s="1"/>
  <c r="M15" i="2" s="1"/>
  <c r="M16" i="2" s="1"/>
  <c r="O15" i="2" s="1"/>
  <c r="O16" i="2" s="1"/>
  <c r="Q15" i="2" s="1"/>
  <c r="Q16" i="2" s="1"/>
  <c r="E33" i="2"/>
  <c r="G32" i="2" s="1"/>
  <c r="G33" i="2" s="1"/>
  <c r="I32" i="2" s="1"/>
  <c r="I33" i="2" s="1"/>
  <c r="K32" i="2" s="1"/>
  <c r="K33" i="2" s="1"/>
  <c r="M32" i="2" s="1"/>
  <c r="M33" i="2" s="1"/>
  <c r="O32" i="2" s="1"/>
  <c r="O33" i="2" s="1"/>
  <c r="Q32" i="2" s="1"/>
  <c r="Q33" i="2" s="1"/>
  <c r="X4" i="2"/>
  <c r="V4" i="2"/>
  <c r="X5" i="2"/>
  <c r="V5" i="2"/>
  <c r="X6" i="2"/>
  <c r="V6" i="2"/>
  <c r="X7" i="2"/>
  <c r="V7" i="2"/>
  <c r="X8" i="2"/>
  <c r="V8" i="2"/>
  <c r="X9" i="2"/>
  <c r="V9" i="2"/>
  <c r="X10" i="2"/>
  <c r="V10" i="2"/>
  <c r="X11" i="2"/>
  <c r="V11" i="2"/>
  <c r="U15" i="2"/>
  <c r="X21" i="2"/>
  <c r="X33" i="2" s="1"/>
  <c r="V21" i="2"/>
  <c r="U32" i="2"/>
  <c r="X22" i="2"/>
  <c r="V22" i="2"/>
  <c r="X23" i="2"/>
  <c r="V23" i="2"/>
  <c r="X24" i="2"/>
  <c r="V24" i="2"/>
  <c r="X25" i="2"/>
  <c r="V25" i="2"/>
  <c r="X26" i="2"/>
  <c r="V26" i="2"/>
  <c r="X27" i="2"/>
  <c r="V27" i="2"/>
  <c r="X28" i="2"/>
  <c r="V28" i="2"/>
  <c r="V29" i="2"/>
  <c r="E16" i="1"/>
  <c r="G15" i="1" s="1"/>
  <c r="G16" i="1"/>
  <c r="I15" i="1" s="1"/>
  <c r="I16" i="1" s="1"/>
  <c r="K15" i="1" s="1"/>
  <c r="K16" i="1" s="1"/>
  <c r="M15" i="1" s="1"/>
  <c r="M16" i="1" s="1"/>
  <c r="O15" i="1" s="1"/>
  <c r="O16" i="1" s="1"/>
  <c r="Q15" i="1" s="1"/>
  <c r="Q16" i="1" s="1"/>
  <c r="E33" i="1"/>
  <c r="G32" i="1" s="1"/>
  <c r="G33" i="1" s="1"/>
  <c r="I32" i="1" s="1"/>
  <c r="I33" i="1" s="1"/>
  <c r="K32" i="1" s="1"/>
  <c r="K33" i="1" s="1"/>
  <c r="M32" i="1" s="1"/>
  <c r="M33" i="1" s="1"/>
  <c r="X4" i="1"/>
  <c r="V4" i="1"/>
  <c r="X5" i="1"/>
  <c r="V5" i="1"/>
  <c r="X6" i="1"/>
  <c r="V6" i="1"/>
  <c r="X7" i="1"/>
  <c r="V7" i="1"/>
  <c r="X8" i="1"/>
  <c r="V8" i="1"/>
  <c r="X9" i="1"/>
  <c r="V9" i="1"/>
  <c r="X10" i="1"/>
  <c r="V10" i="1"/>
  <c r="X11" i="1"/>
  <c r="V11" i="1"/>
  <c r="V12" i="1"/>
  <c r="U15" i="1"/>
  <c r="X21" i="1"/>
  <c r="V21" i="1"/>
  <c r="U32" i="1"/>
  <c r="X22" i="1"/>
  <c r="V22" i="1"/>
  <c r="X23" i="1"/>
  <c r="V23" i="1"/>
  <c r="X24" i="1"/>
  <c r="V24" i="1"/>
  <c r="X25" i="1"/>
  <c r="V25" i="1"/>
  <c r="X26" i="1"/>
  <c r="V26" i="1"/>
  <c r="X27" i="1"/>
  <c r="V27" i="1"/>
  <c r="X28" i="1"/>
  <c r="V28" i="1"/>
  <c r="V29" i="1"/>
  <c r="V16" i="2" l="1"/>
  <c r="V33" i="2"/>
  <c r="X16" i="2"/>
  <c r="Q32" i="1"/>
  <c r="Q33" i="1" s="1"/>
  <c r="O32" i="1"/>
  <c r="O33" i="1" s="1"/>
  <c r="V33" i="1"/>
  <c r="V16" i="1"/>
  <c r="X33" i="1"/>
  <c r="X16" i="1"/>
</calcChain>
</file>

<file path=xl/sharedStrings.xml><?xml version="1.0" encoding="utf-8"?>
<sst xmlns="http://schemas.openxmlformats.org/spreadsheetml/2006/main" count="279" uniqueCount="111">
  <si>
    <t>F S K B H  HERRER</t>
  </si>
  <si>
    <t xml:space="preserve">  SERIE 1</t>
  </si>
  <si>
    <t xml:space="preserve">  SERIE 2</t>
  </si>
  <si>
    <t xml:space="preserve">  SERIE 3</t>
  </si>
  <si>
    <t xml:space="preserve">  SERIE 4</t>
  </si>
  <si>
    <t xml:space="preserve">  SERIE 5</t>
  </si>
  <si>
    <t xml:space="preserve">  SERIE 6</t>
  </si>
  <si>
    <t xml:space="preserve">  SERIE 7</t>
  </si>
  <si>
    <t xml:space="preserve">  SERIE 8 </t>
  </si>
  <si>
    <t>Total</t>
  </si>
  <si>
    <t>Maks</t>
  </si>
  <si>
    <t xml:space="preserve">Snit </t>
  </si>
  <si>
    <t>NAVN</t>
  </si>
  <si>
    <t>K</t>
  </si>
  <si>
    <t>P</t>
  </si>
  <si>
    <t>Kegler</t>
  </si>
  <si>
    <t>S</t>
  </si>
  <si>
    <t>Snit</t>
  </si>
  <si>
    <t>Serie</t>
  </si>
  <si>
    <t>&gt; 4 serier</t>
  </si>
  <si>
    <t>A1</t>
  </si>
  <si>
    <t>Søren Tholle</t>
  </si>
  <si>
    <t>A2</t>
  </si>
  <si>
    <t>Henning Bjerregaard</t>
  </si>
  <si>
    <t>A3</t>
  </si>
  <si>
    <t>Tommy Brodersen</t>
  </si>
  <si>
    <t>A4</t>
  </si>
  <si>
    <t>Bjarne M. Andersen</t>
  </si>
  <si>
    <t>A5</t>
  </si>
  <si>
    <t>Jakob Borre Nielsen</t>
  </si>
  <si>
    <t>A6</t>
  </si>
  <si>
    <t>Bjarne Olsen</t>
  </si>
  <si>
    <t>A7</t>
  </si>
  <si>
    <t>Mikael Juul Jensen</t>
  </si>
  <si>
    <t>A8</t>
  </si>
  <si>
    <t>Søren Hansen</t>
  </si>
  <si>
    <t>A9</t>
  </si>
  <si>
    <t>Per B. Nielsen</t>
  </si>
  <si>
    <t>Fælles serie</t>
  </si>
  <si>
    <t>Højeste</t>
  </si>
  <si>
    <t>TOTAL</t>
  </si>
  <si>
    <t>F S K B H  DAMER</t>
  </si>
  <si>
    <t xml:space="preserve">  SERIE 8</t>
  </si>
  <si>
    <t>Christina Farum</t>
  </si>
  <si>
    <t>Jane Rasmussen</t>
  </si>
  <si>
    <t>Dorthe Bjerregaard</t>
  </si>
  <si>
    <t>Hongxiu Fang</t>
  </si>
  <si>
    <t>Annette Christiansen</t>
  </si>
  <si>
    <t>Dorthe Bernhardt</t>
  </si>
  <si>
    <t>Linda Thomsen</t>
  </si>
  <si>
    <t>Grethe Aggergaard</t>
  </si>
  <si>
    <t>Anne Sigvardt</t>
  </si>
  <si>
    <t xml:space="preserve"> </t>
  </si>
  <si>
    <t>D F B U   HERRER</t>
  </si>
  <si>
    <t>B1</t>
  </si>
  <si>
    <t>Henrik Brogaard</t>
  </si>
  <si>
    <t>B2</t>
  </si>
  <si>
    <t>Michael B. Andersen</t>
  </si>
  <si>
    <t>B3</t>
  </si>
  <si>
    <t>Robert Mathiasen</t>
  </si>
  <si>
    <t>B4</t>
  </si>
  <si>
    <t>Christian Larsen</t>
  </si>
  <si>
    <t>B5</t>
  </si>
  <si>
    <t>Carsten Gjertsen</t>
  </si>
  <si>
    <t>B6</t>
  </si>
  <si>
    <t>Lars Lindner</t>
  </si>
  <si>
    <t>B7</t>
  </si>
  <si>
    <t>David Cronqvist</t>
  </si>
  <si>
    <t>B8</t>
  </si>
  <si>
    <t>Jan Christiansen</t>
  </si>
  <si>
    <t>B9</t>
  </si>
  <si>
    <t>Søren Jørgensen</t>
  </si>
  <si>
    <t>D F B U  DAMER</t>
  </si>
  <si>
    <t>Tine Bune</t>
  </si>
  <si>
    <t>Linda Funder Hansen</t>
  </si>
  <si>
    <t>Lotte Qwist</t>
  </si>
  <si>
    <t>Christina Brodersen</t>
  </si>
  <si>
    <t>Vibeke Lagerstedt</t>
  </si>
  <si>
    <t>Susanne Landgren</t>
  </si>
  <si>
    <t>Henriette Hansen</t>
  </si>
  <si>
    <t>Henriette Braase-Rasmussen</t>
  </si>
  <si>
    <t>Daniella Svendsen</t>
  </si>
  <si>
    <t xml:space="preserve">2  X   Venskabskampen    F S K B H - D F B U </t>
  </si>
  <si>
    <t>11. November 2018</t>
  </si>
  <si>
    <t>FSKBH</t>
  </si>
  <si>
    <t>DFBU</t>
  </si>
  <si>
    <t>Points</t>
  </si>
  <si>
    <t>Damer</t>
  </si>
  <si>
    <t>Herrer</t>
  </si>
  <si>
    <t>Serie 1</t>
  </si>
  <si>
    <t>Serie 2</t>
  </si>
  <si>
    <t>Serie 3</t>
  </si>
  <si>
    <t>Serie 4</t>
  </si>
  <si>
    <t>Serie 5</t>
  </si>
  <si>
    <t>Serie 6</t>
  </si>
  <si>
    <t>Serie 7</t>
  </si>
  <si>
    <t>Serie 8</t>
  </si>
  <si>
    <t>Total Points</t>
  </si>
  <si>
    <t>Total Kegler</t>
  </si>
  <si>
    <t>POINT</t>
  </si>
  <si>
    <t>KEGLER</t>
  </si>
  <si>
    <t>Højeste Serie</t>
  </si>
  <si>
    <t>Navn</t>
  </si>
  <si>
    <t>Højeste snit (min 5 s)</t>
  </si>
  <si>
    <t xml:space="preserve">Serie </t>
  </si>
  <si>
    <t>Union</t>
  </si>
  <si>
    <t>Højeste serie Damer</t>
  </si>
  <si>
    <t>Højeste snit Damer</t>
  </si>
  <si>
    <t>Højeste serie Herrer</t>
  </si>
  <si>
    <t>Højeste snit Herrer</t>
  </si>
  <si>
    <t xml:space="preserve"> = Vindere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</si>
</sst>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6">
    <font>
      <sz val="11"/>
      <color theme="1"/>
      <name val="Calibri"/>
      <family val="2"/>
      <scheme val="minor"/>
    </font>
    <font>
      <i/>
      <sz val="11"/>
      <name val="Arial"/>
      <family val="2"/>
    </font>
    <font>
      <b/>
      <i/>
      <sz val="11"/>
      <name val="Arial"/>
      <family val="2"/>
    </font>
    <font>
      <b/>
      <i/>
      <sz val="11"/>
      <color indexed="10"/>
      <name val="Arial"/>
      <family val="2"/>
    </font>
    <font>
      <b/>
      <i/>
      <sz val="10"/>
      <name val="Arial"/>
      <family val="2"/>
    </font>
    <font>
      <b/>
      <sz val="14"/>
      <name val="CenturyOldst BT"/>
    </font>
    <font>
      <b/>
      <sz val="18"/>
      <name val="CenturyOldst BT"/>
    </font>
    <font>
      <b/>
      <sz val="20"/>
      <name val="CenturyOldst BT"/>
    </font>
    <font>
      <sz val="14"/>
      <name val="CenturyOldst BT"/>
    </font>
    <font>
      <b/>
      <sz val="16"/>
      <name val="CenturyOldst BT"/>
    </font>
    <font>
      <b/>
      <sz val="10"/>
      <name val="CenturyOldst BT"/>
    </font>
    <font>
      <b/>
      <sz val="12"/>
      <name val="CenturyOldst BT"/>
    </font>
    <font>
      <b/>
      <sz val="11"/>
      <name val="CenturyOldst BT"/>
    </font>
    <font>
      <b/>
      <sz val="9"/>
      <name val="CenturyOldst BT"/>
    </font>
    <font>
      <b/>
      <sz val="8"/>
      <name val="CenturyOldst BT"/>
    </font>
    <font>
      <b/>
      <sz val="13"/>
      <name val="CenturyOldst BT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lightGray"/>
    </fill>
    <fill>
      <patternFill patternType="solid">
        <fgColor indexed="11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164" fontId="2" fillId="0" borderId="7" xfId="0" applyNumberFormat="1" applyFont="1" applyBorder="1" applyAlignment="1"/>
    <xf numFmtId="3" fontId="2" fillId="0" borderId="8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" fillId="0" borderId="9" xfId="0" applyNumberFormat="1" applyFont="1" applyBorder="1" applyAlignment="1">
      <alignment horizontal="center"/>
    </xf>
    <xf numFmtId="3" fontId="2" fillId="0" borderId="10" xfId="0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3" fontId="2" fillId="0" borderId="12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3" fontId="2" fillId="0" borderId="14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3" fontId="2" fillId="0" borderId="13" xfId="0" applyNumberFormat="1" applyFont="1" applyBorder="1" applyAlignment="1">
      <alignment horizontal="center"/>
    </xf>
    <xf numFmtId="4" fontId="2" fillId="0" borderId="15" xfId="0" applyNumberFormat="1" applyFont="1" applyBorder="1" applyAlignment="1">
      <alignment horizontal="center"/>
    </xf>
    <xf numFmtId="165" fontId="2" fillId="0" borderId="9" xfId="0" applyNumberFormat="1" applyFont="1" applyBorder="1" applyAlignment="1"/>
    <xf numFmtId="3" fontId="1" fillId="0" borderId="16" xfId="0" applyNumberFormat="1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3" fontId="1" fillId="0" borderId="17" xfId="0" applyNumberFormat="1" applyFont="1" applyBorder="1" applyAlignment="1">
      <alignment horizontal="center"/>
    </xf>
    <xf numFmtId="3" fontId="1" fillId="0" borderId="18" xfId="0" applyNumberFormat="1" applyFont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3" fontId="1" fillId="2" borderId="19" xfId="0" applyNumberFormat="1" applyFont="1" applyFill="1" applyBorder="1" applyAlignment="1">
      <alignment horizontal="center"/>
    </xf>
    <xf numFmtId="3" fontId="1" fillId="0" borderId="20" xfId="0" applyNumberFormat="1" applyFont="1" applyBorder="1" applyAlignment="1">
      <alignment horizontal="center"/>
    </xf>
    <xf numFmtId="4" fontId="1" fillId="0" borderId="21" xfId="0" applyNumberFormat="1" applyFont="1" applyBorder="1" applyAlignment="1">
      <alignment horizontal="center"/>
    </xf>
    <xf numFmtId="165" fontId="2" fillId="0" borderId="22" xfId="0" applyNumberFormat="1" applyFont="1" applyBorder="1" applyAlignment="1"/>
    <xf numFmtId="165" fontId="2" fillId="0" borderId="23" xfId="0" applyNumberFormat="1" applyFont="1" applyBorder="1" applyAlignment="1"/>
    <xf numFmtId="164" fontId="1" fillId="0" borderId="24" xfId="0" applyNumberFormat="1" applyFont="1" applyBorder="1" applyAlignment="1">
      <alignment horizontal="center"/>
    </xf>
    <xf numFmtId="4" fontId="1" fillId="0" borderId="15" xfId="0" applyNumberFormat="1" applyFont="1" applyBorder="1" applyAlignment="1">
      <alignment horizontal="center"/>
    </xf>
    <xf numFmtId="165" fontId="2" fillId="0" borderId="25" xfId="0" applyNumberFormat="1" applyFont="1" applyBorder="1" applyAlignment="1"/>
    <xf numFmtId="164" fontId="1" fillId="0" borderId="26" xfId="0" applyNumberFormat="1" applyFont="1" applyBorder="1" applyAlignment="1">
      <alignment horizontal="center"/>
    </xf>
    <xf numFmtId="3" fontId="1" fillId="0" borderId="27" xfId="0" applyNumberFormat="1" applyFont="1" applyBorder="1" applyAlignment="1">
      <alignment horizontal="center"/>
    </xf>
    <xf numFmtId="4" fontId="1" fillId="0" borderId="27" xfId="0" applyNumberFormat="1" applyFont="1" applyBorder="1" applyAlignment="1">
      <alignment horizontal="center"/>
    </xf>
    <xf numFmtId="165" fontId="2" fillId="0" borderId="24" xfId="0" applyNumberFormat="1" applyFont="1" applyBorder="1" applyAlignment="1">
      <alignment horizontal="center"/>
    </xf>
    <xf numFmtId="3" fontId="1" fillId="0" borderId="28" xfId="0" applyNumberFormat="1" applyFont="1" applyBorder="1" applyAlignment="1">
      <alignment horizontal="center"/>
    </xf>
    <xf numFmtId="164" fontId="1" fillId="0" borderId="28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3" fontId="2" fillId="0" borderId="24" xfId="0" applyNumberFormat="1" applyFont="1" applyBorder="1" applyAlignment="1">
      <alignment horizontal="center"/>
    </xf>
    <xf numFmtId="3" fontId="2" fillId="0" borderId="29" xfId="0" applyNumberFormat="1" applyFont="1" applyBorder="1" applyAlignment="1">
      <alignment horizontal="center"/>
    </xf>
    <xf numFmtId="3" fontId="2" fillId="0" borderId="30" xfId="0" applyNumberFormat="1" applyFont="1" applyBorder="1" applyAlignment="1">
      <alignment horizontal="center"/>
    </xf>
    <xf numFmtId="3" fontId="2" fillId="0" borderId="31" xfId="0" applyNumberFormat="1" applyFont="1" applyBorder="1" applyAlignment="1">
      <alignment horizontal="center"/>
    </xf>
    <xf numFmtId="3" fontId="1" fillId="0" borderId="32" xfId="0" applyNumberFormat="1" applyFont="1" applyBorder="1" applyAlignment="1">
      <alignment horizontal="center"/>
    </xf>
    <xf numFmtId="164" fontId="1" fillId="0" borderId="33" xfId="0" applyNumberFormat="1" applyFont="1" applyBorder="1" applyAlignment="1">
      <alignment horizontal="center"/>
    </xf>
    <xf numFmtId="3" fontId="1" fillId="0" borderId="33" xfId="0" applyNumberFormat="1" applyFont="1" applyBorder="1" applyAlignment="1">
      <alignment horizontal="center"/>
    </xf>
    <xf numFmtId="3" fontId="1" fillId="0" borderId="26" xfId="0" applyNumberFormat="1" applyFont="1" applyBorder="1" applyAlignment="1">
      <alignment horizontal="center"/>
    </xf>
    <xf numFmtId="164" fontId="1" fillId="0" borderId="27" xfId="0" applyNumberFormat="1" applyFont="1" applyBorder="1" applyAlignment="1">
      <alignment horizontal="center"/>
    </xf>
    <xf numFmtId="164" fontId="2" fillId="0" borderId="18" xfId="0" applyNumberFormat="1" applyFont="1" applyBorder="1" applyAlignment="1">
      <alignment horizontal="center"/>
    </xf>
    <xf numFmtId="3" fontId="2" fillId="0" borderId="20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165" fontId="2" fillId="0" borderId="26" xfId="0" applyNumberFormat="1" applyFont="1" applyBorder="1" applyAlignment="1">
      <alignment horizontal="center"/>
    </xf>
    <xf numFmtId="3" fontId="2" fillId="0" borderId="34" xfId="0" applyNumberFormat="1" applyFont="1" applyBorder="1" applyAlignment="1">
      <alignment horizontal="center"/>
    </xf>
    <xf numFmtId="164" fontId="2" fillId="0" borderId="34" xfId="0" applyNumberFormat="1" applyFont="1" applyBorder="1" applyAlignment="1">
      <alignment horizontal="center"/>
    </xf>
    <xf numFmtId="3" fontId="2" fillId="0" borderId="28" xfId="0" applyNumberFormat="1" applyFont="1" applyBorder="1" applyAlignment="1">
      <alignment horizontal="center"/>
    </xf>
    <xf numFmtId="164" fontId="2" fillId="0" borderId="28" xfId="0" applyNumberFormat="1" applyFont="1" applyBorder="1" applyAlignment="1">
      <alignment horizontal="center"/>
    </xf>
    <xf numFmtId="3" fontId="3" fillId="0" borderId="28" xfId="0" applyNumberFormat="1" applyFont="1" applyBorder="1" applyAlignment="1">
      <alignment horizontal="center"/>
    </xf>
    <xf numFmtId="164" fontId="3" fillId="0" borderId="35" xfId="0" applyNumberFormat="1" applyFont="1" applyBorder="1" applyAlignment="1">
      <alignment horizontal="center"/>
    </xf>
    <xf numFmtId="3" fontId="2" fillId="0" borderId="26" xfId="0" applyNumberFormat="1" applyFont="1" applyBorder="1" applyAlignment="1">
      <alignment horizontal="center"/>
    </xf>
    <xf numFmtId="164" fontId="1" fillId="0" borderId="32" xfId="0" applyNumberFormat="1" applyFont="1" applyBorder="1" applyAlignment="1">
      <alignment horizontal="center"/>
    </xf>
    <xf numFmtId="3" fontId="2" fillId="3" borderId="36" xfId="0" applyNumberFormat="1" applyFont="1" applyFill="1" applyBorder="1" applyAlignment="1">
      <alignment horizontal="center"/>
    </xf>
    <xf numFmtId="4" fontId="2" fillId="3" borderId="36" xfId="0" applyNumberFormat="1" applyFont="1" applyFill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164" fontId="4" fillId="0" borderId="28" xfId="0" applyNumberFormat="1" applyFont="1" applyBorder="1" applyAlignment="1">
      <alignment horizontal="center"/>
    </xf>
    <xf numFmtId="164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3" fontId="2" fillId="0" borderId="37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3" fontId="2" fillId="0" borderId="38" xfId="0" applyNumberFormat="1" applyFont="1" applyBorder="1" applyAlignment="1">
      <alignment horizontal="center"/>
    </xf>
    <xf numFmtId="4" fontId="2" fillId="0" borderId="22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3" fontId="1" fillId="0" borderId="39" xfId="0" applyNumberFormat="1" applyFont="1" applyBorder="1" applyAlignment="1">
      <alignment horizontal="center"/>
    </xf>
    <xf numFmtId="4" fontId="1" fillId="0" borderId="9" xfId="0" applyNumberFormat="1" applyFont="1" applyBorder="1" applyAlignment="1">
      <alignment horizontal="center"/>
    </xf>
    <xf numFmtId="165" fontId="2" fillId="0" borderId="17" xfId="0" applyNumberFormat="1" applyFont="1" applyFill="1" applyBorder="1" applyAlignment="1"/>
    <xf numFmtId="164" fontId="1" fillId="0" borderId="11" xfId="0" applyNumberFormat="1" applyFont="1" applyBorder="1" applyAlignment="1">
      <alignment horizontal="center"/>
    </xf>
    <xf numFmtId="3" fontId="1" fillId="0" borderId="34" xfId="0" applyNumberFormat="1" applyFont="1" applyBorder="1" applyAlignment="1">
      <alignment horizontal="center"/>
    </xf>
    <xf numFmtId="4" fontId="1" fillId="0" borderId="25" xfId="0" applyNumberFormat="1" applyFont="1" applyBorder="1" applyAlignment="1">
      <alignment horizontal="center"/>
    </xf>
    <xf numFmtId="0" fontId="1" fillId="0" borderId="28" xfId="0" applyNumberFormat="1" applyFont="1" applyBorder="1" applyAlignment="1">
      <alignment horizontal="center"/>
    </xf>
    <xf numFmtId="3" fontId="2" fillId="0" borderId="14" xfId="0" applyNumberFormat="1" applyFont="1" applyBorder="1" applyAlignment="1">
      <alignment horizontal="center"/>
    </xf>
    <xf numFmtId="0" fontId="1" fillId="0" borderId="33" xfId="0" applyNumberFormat="1" applyFont="1" applyBorder="1" applyAlignment="1">
      <alignment horizontal="center"/>
    </xf>
    <xf numFmtId="0" fontId="2" fillId="0" borderId="28" xfId="0" applyNumberFormat="1" applyFont="1" applyBorder="1" applyAlignment="1">
      <alignment horizontal="center"/>
    </xf>
    <xf numFmtId="0" fontId="5" fillId="0" borderId="0" xfId="0" applyFont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/>
    <xf numFmtId="0" fontId="5" fillId="0" borderId="0" xfId="0" applyFont="1" applyBorder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Border="1"/>
    <xf numFmtId="0" fontId="9" fillId="0" borderId="0" xfId="0" applyFont="1" applyBorder="1"/>
    <xf numFmtId="0" fontId="9" fillId="0" borderId="40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4" borderId="17" xfId="0" applyFont="1" applyFill="1" applyBorder="1" applyAlignment="1">
      <alignment horizontal="left"/>
    </xf>
    <xf numFmtId="0" fontId="9" fillId="4" borderId="40" xfId="0" applyFont="1" applyFill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0" fillId="0" borderId="0" xfId="0" applyFont="1" applyBorder="1" applyAlignment="1">
      <alignment vertical="center"/>
    </xf>
    <xf numFmtId="0" fontId="12" fillId="0" borderId="17" xfId="0" applyFont="1" applyBorder="1"/>
    <xf numFmtId="0" fontId="12" fillId="0" borderId="17" xfId="0" applyFont="1" applyBorder="1" applyAlignment="1">
      <alignment horizontal="center"/>
    </xf>
    <xf numFmtId="0" fontId="12" fillId="4" borderId="17" xfId="0" applyFont="1" applyFill="1" applyBorder="1" applyAlignment="1">
      <alignment horizontal="center"/>
    </xf>
    <xf numFmtId="0" fontId="12" fillId="4" borderId="4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0" fillId="0" borderId="17" xfId="0" applyFont="1" applyBorder="1" applyAlignment="1">
      <alignment horizontal="center" vertical="center"/>
    </xf>
    <xf numFmtId="0" fontId="12" fillId="4" borderId="33" xfId="0" applyFont="1" applyFill="1" applyBorder="1" applyAlignment="1">
      <alignment horizontal="center"/>
    </xf>
    <xf numFmtId="3" fontId="12" fillId="0" borderId="17" xfId="0" applyNumberFormat="1" applyFont="1" applyBorder="1" applyAlignment="1">
      <alignment horizontal="center"/>
    </xf>
    <xf numFmtId="0" fontId="12" fillId="4" borderId="41" xfId="0" applyFont="1" applyFill="1" applyBorder="1" applyAlignment="1">
      <alignment horizontal="center"/>
    </xf>
    <xf numFmtId="0" fontId="0" fillId="0" borderId="16" xfId="0" applyFont="1" applyBorder="1" applyAlignment="1">
      <alignment horizontal="center" vertical="center"/>
    </xf>
    <xf numFmtId="0" fontId="12" fillId="4" borderId="42" xfId="0" applyFont="1" applyFill="1" applyBorder="1" applyAlignment="1">
      <alignment horizontal="center"/>
    </xf>
    <xf numFmtId="0" fontId="12" fillId="4" borderId="43" xfId="0" applyFont="1" applyFill="1" applyBorder="1" applyAlignment="1">
      <alignment horizontal="center"/>
    </xf>
    <xf numFmtId="0" fontId="11" fillId="0" borderId="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165" fontId="5" fillId="0" borderId="11" xfId="0" applyNumberFormat="1" applyFont="1" applyBorder="1" applyAlignment="1">
      <alignment horizontal="center" vertical="center"/>
    </xf>
    <xf numFmtId="165" fontId="5" fillId="4" borderId="11" xfId="0" applyNumberFormat="1" applyFont="1" applyFill="1" applyBorder="1" applyAlignment="1">
      <alignment horizontal="center" vertical="center"/>
    </xf>
    <xf numFmtId="165" fontId="5" fillId="4" borderId="38" xfId="0" applyNumberFormat="1" applyFont="1" applyFill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3" fontId="5" fillId="0" borderId="44" xfId="0" applyNumberFormat="1" applyFont="1" applyBorder="1" applyAlignment="1">
      <alignment horizontal="center" vertical="center"/>
    </xf>
    <xf numFmtId="3" fontId="5" fillId="0" borderId="45" xfId="0" applyNumberFormat="1" applyFont="1" applyBorder="1" applyAlignment="1">
      <alignment horizontal="center" vertical="center"/>
    </xf>
    <xf numFmtId="3" fontId="5" fillId="4" borderId="45" xfId="0" applyNumberFormat="1" applyFont="1" applyFill="1" applyBorder="1" applyAlignment="1">
      <alignment horizontal="center" vertical="center"/>
    </xf>
    <xf numFmtId="3" fontId="5" fillId="4" borderId="46" xfId="0" applyNumberFormat="1" applyFont="1" applyFill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65" fontId="14" fillId="0" borderId="0" xfId="0" applyNumberFormat="1" applyFont="1" applyBorder="1" applyAlignment="1">
      <alignment horizontal="center" vertical="center"/>
    </xf>
    <xf numFmtId="0" fontId="11" fillId="0" borderId="0" xfId="0" applyFont="1"/>
    <xf numFmtId="0" fontId="9" fillId="0" borderId="0" xfId="0" applyFont="1" applyAlignment="1">
      <alignment horizontal="center"/>
    </xf>
    <xf numFmtId="0" fontId="9" fillId="0" borderId="27" xfId="0" applyFont="1" applyBorder="1"/>
    <xf numFmtId="165" fontId="9" fillId="0" borderId="47" xfId="0" applyNumberFormat="1" applyFont="1" applyBorder="1" applyAlignment="1">
      <alignment horizontal="center"/>
    </xf>
    <xf numFmtId="165" fontId="9" fillId="0" borderId="48" xfId="0" applyNumberFormat="1" applyFont="1" applyBorder="1" applyAlignment="1">
      <alignment horizontal="center"/>
    </xf>
    <xf numFmtId="165" fontId="9" fillId="4" borderId="35" xfId="0" applyNumberFormat="1" applyFont="1" applyFill="1" applyBorder="1" applyAlignment="1">
      <alignment horizontal="center"/>
    </xf>
    <xf numFmtId="165" fontId="9" fillId="4" borderId="47" xfId="0" applyNumberFormat="1" applyFont="1" applyFill="1" applyBorder="1" applyAlignment="1">
      <alignment horizontal="center"/>
    </xf>
    <xf numFmtId="165" fontId="9" fillId="0" borderId="0" xfId="0" applyNumberFormat="1" applyFont="1" applyBorder="1" applyAlignment="1">
      <alignment horizontal="center"/>
    </xf>
    <xf numFmtId="0" fontId="9" fillId="0" borderId="0" xfId="0" applyFont="1"/>
    <xf numFmtId="165" fontId="9" fillId="0" borderId="0" xfId="0" applyNumberFormat="1" applyFont="1" applyBorder="1" applyAlignment="1">
      <alignment horizontal="center"/>
    </xf>
    <xf numFmtId="165" fontId="9" fillId="2" borderId="0" xfId="0" applyNumberFormat="1" applyFont="1" applyFill="1" applyBorder="1" applyAlignment="1">
      <alignment horizontal="center"/>
    </xf>
    <xf numFmtId="3" fontId="9" fillId="0" borderId="47" xfId="0" applyNumberFormat="1" applyFont="1" applyBorder="1" applyAlignment="1">
      <alignment horizontal="center"/>
    </xf>
    <xf numFmtId="3" fontId="9" fillId="0" borderId="48" xfId="0" applyNumberFormat="1" applyFont="1" applyBorder="1" applyAlignment="1">
      <alignment horizontal="center"/>
    </xf>
    <xf numFmtId="3" fontId="9" fillId="4" borderId="35" xfId="0" applyNumberFormat="1" applyFont="1" applyFill="1" applyBorder="1" applyAlignment="1">
      <alignment horizontal="center"/>
    </xf>
    <xf numFmtId="3" fontId="9" fillId="4" borderId="47" xfId="0" applyNumberFormat="1" applyFont="1" applyFill="1" applyBorder="1" applyAlignment="1">
      <alignment horizontal="center"/>
    </xf>
    <xf numFmtId="3" fontId="9" fillId="2" borderId="0" xfId="0" applyNumberFormat="1" applyFont="1" applyFill="1" applyBorder="1" applyAlignment="1">
      <alignment horizontal="center"/>
    </xf>
    <xf numFmtId="0" fontId="12" fillId="0" borderId="0" xfId="0" applyFont="1" applyBorder="1"/>
    <xf numFmtId="0" fontId="13" fillId="0" borderId="4" xfId="0" applyFont="1" applyBorder="1"/>
    <xf numFmtId="0" fontId="12" fillId="0" borderId="3" xfId="0" applyFont="1" applyBorder="1" applyAlignment="1">
      <alignment horizontal="center"/>
    </xf>
    <xf numFmtId="0" fontId="12" fillId="0" borderId="3" xfId="0" applyNumberFormat="1" applyFont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4" borderId="49" xfId="0" applyFont="1" applyFill="1" applyBorder="1" applyAlignment="1">
      <alignment horizontal="center"/>
    </xf>
    <xf numFmtId="0" fontId="12" fillId="0" borderId="0" xfId="0" applyFont="1"/>
    <xf numFmtId="0" fontId="13" fillId="0" borderId="32" xfId="0" applyFont="1" applyBorder="1"/>
    <xf numFmtId="0" fontId="13" fillId="0" borderId="33" xfId="0" applyFont="1" applyBorder="1" applyAlignment="1">
      <alignment horizontal="left"/>
    </xf>
    <xf numFmtId="0" fontId="13" fillId="4" borderId="33" xfId="0" applyFont="1" applyFill="1" applyBorder="1" applyAlignment="1">
      <alignment horizontal="left"/>
    </xf>
    <xf numFmtId="0" fontId="13" fillId="4" borderId="41" xfId="0" applyFont="1" applyFill="1" applyBorder="1" applyAlignment="1">
      <alignment horizontal="left"/>
    </xf>
    <xf numFmtId="0" fontId="13" fillId="0" borderId="0" xfId="0" applyFont="1" applyBorder="1" applyAlignment="1">
      <alignment horizontal="left"/>
    </xf>
    <xf numFmtId="165" fontId="12" fillId="0" borderId="3" xfId="0" applyNumberFormat="1" applyFont="1" applyBorder="1" applyAlignment="1">
      <alignment horizontal="center"/>
    </xf>
    <xf numFmtId="165" fontId="12" fillId="4" borderId="3" xfId="0" applyNumberFormat="1" applyFont="1" applyFill="1" applyBorder="1" applyAlignment="1">
      <alignment horizontal="center"/>
    </xf>
    <xf numFmtId="165" fontId="12" fillId="4" borderId="49" xfId="0" applyNumberFormat="1" applyFont="1" applyFill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" fontId="9" fillId="5" borderId="0" xfId="0" applyNumberFormat="1" applyFont="1" applyFill="1" applyAlignment="1">
      <alignment horizontal="center"/>
    </xf>
    <xf numFmtId="0" fontId="9" fillId="5" borderId="0" xfId="0" applyFont="1" applyFill="1"/>
    <xf numFmtId="0" fontId="9" fillId="5" borderId="0" xfId="0" applyFont="1" applyFill="1" applyAlignment="1">
      <alignment horizontal="center"/>
    </xf>
    <xf numFmtId="0" fontId="9" fillId="5" borderId="0" xfId="0" applyFont="1" applyFill="1" applyAlignment="1">
      <alignment horizontal="left"/>
    </xf>
    <xf numFmtId="2" fontId="9" fillId="5" borderId="0" xfId="0" applyNumberFormat="1" applyFont="1" applyFill="1" applyAlignment="1">
      <alignment horizontal="center"/>
    </xf>
    <xf numFmtId="0" fontId="9" fillId="5" borderId="0" xfId="0" applyFont="1" applyFill="1" applyBorder="1"/>
    <xf numFmtId="0" fontId="15" fillId="0" borderId="0" xfId="0" applyFont="1" applyBorder="1" applyAlignment="1">
      <alignment horizontal="center"/>
    </xf>
    <xf numFmtId="0" fontId="12" fillId="5" borderId="0" xfId="0" applyFont="1" applyFill="1" applyBorder="1" applyAlignment="1">
      <alignment horizontal="center"/>
    </xf>
  </cellXfs>
  <cellStyles count="1">
    <cellStyle name="Normal" xfId="0" builtinId="0"/>
  </cellStyles>
  <dxfs count="55"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ill>
        <patternFill>
          <bgColor rgb="FFFF66FF"/>
        </patternFill>
      </fill>
    </dxf>
    <dxf>
      <fill>
        <patternFill>
          <bgColor rgb="FFFF99FF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ill>
        <patternFill>
          <bgColor rgb="FFFF66FF"/>
        </patternFill>
      </fill>
    </dxf>
    <dxf>
      <fill>
        <patternFill>
          <bgColor rgb="FFFF99FF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13</xdr:row>
      <xdr:rowOff>243840</xdr:rowOff>
    </xdr:from>
    <xdr:to>
      <xdr:col>12</xdr:col>
      <xdr:colOff>312420</xdr:colOff>
      <xdr:row>24</xdr:row>
      <xdr:rowOff>198120</xdr:rowOff>
    </xdr:to>
    <xdr:pic>
      <xdr:nvPicPr>
        <xdr:cNvPr id="2" name="Picture 3" descr="G:\Clip art 2-filer\239.gif">
          <a:extLst>
            <a:ext uri="{FF2B5EF4-FFF2-40B4-BE49-F238E27FC236}">
              <a16:creationId xmlns:a16="http://schemas.microsoft.com/office/drawing/2014/main" id="{DE5A17FD-3BA8-4A24-955A-5758EB6DB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8020" y="3291840"/>
          <a:ext cx="2209800" cy="2468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%20X%20VENSKABSKAMP%202018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"/>
      <sheetName val="F S K B H"/>
      <sheetName val="Ark1"/>
      <sheetName val="D F B U"/>
      <sheetName val="RESULTAT SIDE"/>
      <sheetName val="Instruktion"/>
      <sheetName val="Slagseddel"/>
      <sheetName val="Spiller Slagseddel"/>
    </sheetNames>
    <sheetDataSet>
      <sheetData sheetId="0"/>
      <sheetData sheetId="1">
        <row r="14">
          <cell r="D14">
            <v>14</v>
          </cell>
          <cell r="F14">
            <v>10</v>
          </cell>
          <cell r="H14">
            <v>11</v>
          </cell>
          <cell r="J14">
            <v>12</v>
          </cell>
          <cell r="L14">
            <v>10</v>
          </cell>
          <cell r="N14">
            <v>12</v>
          </cell>
          <cell r="P14">
            <v>10</v>
          </cell>
          <cell r="R14">
            <v>11</v>
          </cell>
        </row>
        <row r="16">
          <cell r="S16">
            <v>12151</v>
          </cell>
        </row>
        <row r="31">
          <cell r="D31">
            <v>12</v>
          </cell>
          <cell r="F31">
            <v>13</v>
          </cell>
          <cell r="H31">
            <v>12</v>
          </cell>
          <cell r="J31">
            <v>10</v>
          </cell>
          <cell r="L31">
            <v>12</v>
          </cell>
          <cell r="N31">
            <v>10</v>
          </cell>
          <cell r="P31">
            <v>12</v>
          </cell>
          <cell r="R31">
            <v>12</v>
          </cell>
        </row>
        <row r="33">
          <cell r="S33">
            <v>11224</v>
          </cell>
        </row>
        <row r="37">
          <cell r="Q37">
            <v>257</v>
          </cell>
          <cell r="T37" t="str">
            <v>Christina Farum</v>
          </cell>
        </row>
        <row r="41">
          <cell r="Q41">
            <v>266</v>
          </cell>
          <cell r="T41" t="str">
            <v>Mikael Juul Jensen</v>
          </cell>
        </row>
      </sheetData>
      <sheetData sheetId="2"/>
      <sheetData sheetId="3">
        <row r="14">
          <cell r="D14">
            <v>10</v>
          </cell>
          <cell r="F14">
            <v>14</v>
          </cell>
          <cell r="H14">
            <v>13</v>
          </cell>
          <cell r="J14">
            <v>12</v>
          </cell>
          <cell r="L14">
            <v>14</v>
          </cell>
          <cell r="N14">
            <v>12</v>
          </cell>
          <cell r="P14">
            <v>14</v>
          </cell>
          <cell r="R14">
            <v>13</v>
          </cell>
        </row>
        <row r="16">
          <cell r="Q16">
            <v>13220</v>
          </cell>
        </row>
        <row r="31">
          <cell r="D31">
            <v>12</v>
          </cell>
          <cell r="F31">
            <v>11</v>
          </cell>
          <cell r="H31">
            <v>12</v>
          </cell>
          <cell r="J31">
            <v>14</v>
          </cell>
          <cell r="L31">
            <v>12</v>
          </cell>
          <cell r="N31">
            <v>14</v>
          </cell>
          <cell r="P31">
            <v>12</v>
          </cell>
          <cell r="R31">
            <v>12</v>
          </cell>
        </row>
        <row r="33">
          <cell r="Q33">
            <v>11554</v>
          </cell>
        </row>
        <row r="37">
          <cell r="O37">
            <v>253</v>
          </cell>
          <cell r="R37" t="str">
            <v>Christina Brodersen</v>
          </cell>
        </row>
        <row r="41">
          <cell r="O41">
            <v>277</v>
          </cell>
          <cell r="R41" t="str">
            <v>Christian Larsen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BD418-85A8-4427-BEAD-741077381943}">
  <dimension ref="A1:X35"/>
  <sheetViews>
    <sheetView topLeftCell="A17" workbookViewId="0">
      <selection activeCell="G18" sqref="G18"/>
    </sheetView>
  </sheetViews>
  <sheetFormatPr defaultRowHeight="14.4"/>
  <cols>
    <col min="2" max="2" width="20.88671875" customWidth="1"/>
    <col min="3" max="3" width="7.6640625" customWidth="1"/>
    <col min="4" max="4" width="6" customWidth="1"/>
    <col min="5" max="6" width="7" customWidth="1"/>
    <col min="7" max="7" width="7.109375" customWidth="1"/>
    <col min="8" max="8" width="6.44140625" customWidth="1"/>
    <col min="9" max="9" width="6.88671875" customWidth="1"/>
    <col min="10" max="10" width="7.109375" customWidth="1"/>
    <col min="11" max="11" width="6.5546875" customWidth="1"/>
    <col min="12" max="12" width="6" customWidth="1"/>
    <col min="13" max="13" width="7.77734375" customWidth="1"/>
    <col min="14" max="14" width="6.44140625" customWidth="1"/>
    <col min="15" max="15" width="7.88671875" customWidth="1"/>
    <col min="16" max="16" width="6.77734375" customWidth="1"/>
    <col min="17" max="17" width="8.109375" customWidth="1"/>
    <col min="18" max="18" width="7" customWidth="1"/>
    <col min="21" max="21" width="5.33203125" customWidth="1"/>
    <col min="22" max="22" width="7.5546875" customWidth="1"/>
    <col min="23" max="23" width="6.77734375" customWidth="1"/>
    <col min="24" max="24" width="8.6640625" customWidth="1"/>
  </cols>
  <sheetData>
    <row r="1" spans="1:24" ht="15" thickBot="1">
      <c r="A1" s="1"/>
      <c r="B1" s="2"/>
      <c r="C1" s="3"/>
      <c r="D1" s="4"/>
      <c r="E1" s="3"/>
      <c r="F1" s="4"/>
      <c r="G1" s="3"/>
      <c r="H1" s="4"/>
      <c r="I1" s="3"/>
      <c r="J1" s="4"/>
      <c r="K1" s="3"/>
      <c r="L1" s="4"/>
      <c r="M1" s="3"/>
      <c r="N1" s="4"/>
      <c r="O1" s="5"/>
      <c r="P1" s="4"/>
      <c r="Q1" s="3"/>
      <c r="R1" s="4"/>
      <c r="S1" s="3"/>
      <c r="T1" s="4"/>
      <c r="U1" s="5"/>
      <c r="V1" s="4"/>
      <c r="W1" s="6"/>
      <c r="X1" s="1"/>
    </row>
    <row r="2" spans="1:24">
      <c r="A2" s="7"/>
      <c r="B2" s="8" t="s">
        <v>0</v>
      </c>
      <c r="C2" s="9" t="s">
        <v>1</v>
      </c>
      <c r="D2" s="10"/>
      <c r="E2" s="10" t="s">
        <v>2</v>
      </c>
      <c r="F2" s="10"/>
      <c r="G2" s="10" t="s">
        <v>3</v>
      </c>
      <c r="H2" s="10"/>
      <c r="I2" s="10" t="s">
        <v>4</v>
      </c>
      <c r="J2" s="10"/>
      <c r="K2" s="10" t="s">
        <v>5</v>
      </c>
      <c r="L2" s="10"/>
      <c r="M2" s="10" t="s">
        <v>6</v>
      </c>
      <c r="N2" s="10"/>
      <c r="O2" s="10" t="s">
        <v>7</v>
      </c>
      <c r="P2" s="10"/>
      <c r="Q2" s="10" t="s">
        <v>8</v>
      </c>
      <c r="R2" s="10"/>
      <c r="S2" s="11" t="s">
        <v>9</v>
      </c>
      <c r="T2" s="12"/>
      <c r="U2" s="13"/>
      <c r="V2" s="14"/>
      <c r="W2" s="15" t="s">
        <v>10</v>
      </c>
      <c r="X2" s="16" t="s">
        <v>11</v>
      </c>
    </row>
    <row r="3" spans="1:24">
      <c r="A3" s="17"/>
      <c r="B3" s="18" t="s">
        <v>12</v>
      </c>
      <c r="C3" s="19" t="s">
        <v>13</v>
      </c>
      <c r="D3" s="20" t="s">
        <v>14</v>
      </c>
      <c r="E3" s="21" t="s">
        <v>13</v>
      </c>
      <c r="F3" s="20" t="s">
        <v>14</v>
      </c>
      <c r="G3" s="21" t="s">
        <v>13</v>
      </c>
      <c r="H3" s="20" t="s">
        <v>14</v>
      </c>
      <c r="I3" s="21" t="s">
        <v>13</v>
      </c>
      <c r="J3" s="20" t="s">
        <v>14</v>
      </c>
      <c r="K3" s="21" t="s">
        <v>13</v>
      </c>
      <c r="L3" s="20" t="s">
        <v>14</v>
      </c>
      <c r="M3" s="21" t="s">
        <v>13</v>
      </c>
      <c r="N3" s="20" t="s">
        <v>14</v>
      </c>
      <c r="O3" s="21" t="s">
        <v>13</v>
      </c>
      <c r="P3" s="20" t="s">
        <v>14</v>
      </c>
      <c r="Q3" s="21" t="s">
        <v>13</v>
      </c>
      <c r="R3" s="20" t="s">
        <v>14</v>
      </c>
      <c r="S3" s="22" t="s">
        <v>15</v>
      </c>
      <c r="T3" s="23" t="s">
        <v>14</v>
      </c>
      <c r="U3" s="24" t="s">
        <v>16</v>
      </c>
      <c r="V3" s="25" t="s">
        <v>17</v>
      </c>
      <c r="W3" s="26" t="s">
        <v>18</v>
      </c>
      <c r="X3" s="27" t="s">
        <v>19</v>
      </c>
    </row>
    <row r="4" spans="1:24">
      <c r="A4" s="1" t="s">
        <v>20</v>
      </c>
      <c r="B4" s="28" t="s">
        <v>21</v>
      </c>
      <c r="C4" s="29"/>
      <c r="D4" s="30"/>
      <c r="E4" s="31"/>
      <c r="F4" s="30"/>
      <c r="G4" s="31"/>
      <c r="H4" s="30"/>
      <c r="I4" s="31"/>
      <c r="J4" s="30"/>
      <c r="K4" s="31"/>
      <c r="L4" s="30"/>
      <c r="M4" s="31"/>
      <c r="N4" s="30"/>
      <c r="O4" s="31"/>
      <c r="P4" s="30"/>
      <c r="Q4" s="31"/>
      <c r="R4" s="30"/>
      <c r="S4" s="32">
        <f>SUM(C4+E4+G4+I4+K4+M4+O4+Q4)</f>
        <v>0</v>
      </c>
      <c r="T4" s="33">
        <f>SUM(D4+F4+H4+J4+L4+N4+P4+R4)</f>
        <v>0</v>
      </c>
      <c r="U4" s="34">
        <f>COUNT(C4,E4,G4,I4,K4,M4,O4,Q4)</f>
        <v>0</v>
      </c>
      <c r="V4" s="33" t="str">
        <f t="shared" ref="V4:V11" si="0">IF(U4&gt;0,S4/U4," ")</f>
        <v xml:space="preserve"> </v>
      </c>
      <c r="W4" s="35">
        <f t="shared" ref="W4:W12" si="1">MAX(C4:R4)</f>
        <v>0</v>
      </c>
      <c r="X4" s="36" t="str">
        <f>IF(U4&gt;4,S4/U4," ")</f>
        <v xml:space="preserve"> </v>
      </c>
    </row>
    <row r="5" spans="1:24">
      <c r="A5" s="1" t="s">
        <v>22</v>
      </c>
      <c r="B5" s="37" t="s">
        <v>23</v>
      </c>
      <c r="C5" s="29">
        <v>227</v>
      </c>
      <c r="D5" s="30">
        <v>2</v>
      </c>
      <c r="E5" s="31">
        <v>203</v>
      </c>
      <c r="F5" s="30">
        <v>1</v>
      </c>
      <c r="G5" s="31">
        <v>210</v>
      </c>
      <c r="H5" s="30">
        <v>1</v>
      </c>
      <c r="I5" s="31">
        <v>229</v>
      </c>
      <c r="J5" s="30">
        <v>2</v>
      </c>
      <c r="K5" s="31">
        <v>220</v>
      </c>
      <c r="L5" s="30">
        <v>2</v>
      </c>
      <c r="M5" s="31">
        <v>223</v>
      </c>
      <c r="N5" s="30">
        <v>2</v>
      </c>
      <c r="O5" s="31">
        <v>146</v>
      </c>
      <c r="P5" s="30">
        <v>1</v>
      </c>
      <c r="Q5" s="31">
        <v>205</v>
      </c>
      <c r="R5" s="30">
        <v>1</v>
      </c>
      <c r="S5" s="32">
        <f t="shared" ref="S5:T13" si="2">SUM(C5+E5+G5+I5+K5+M5+O5+Q5)</f>
        <v>1663</v>
      </c>
      <c r="T5" s="33">
        <f t="shared" si="2"/>
        <v>12</v>
      </c>
      <c r="U5" s="34">
        <f t="shared" ref="U5:U13" si="3">COUNT(C5,E5,G5,I5,K5,M5,O5,Q5)</f>
        <v>8</v>
      </c>
      <c r="V5" s="33">
        <f t="shared" si="0"/>
        <v>207.875</v>
      </c>
      <c r="W5" s="35">
        <f t="shared" si="1"/>
        <v>229</v>
      </c>
      <c r="X5" s="36">
        <f t="shared" ref="X5:X11" si="4">IF(U5&gt;4,S5/U5," ")</f>
        <v>207.875</v>
      </c>
    </row>
    <row r="6" spans="1:24">
      <c r="A6" s="1" t="s">
        <v>24</v>
      </c>
      <c r="B6" s="28" t="s">
        <v>25</v>
      </c>
      <c r="C6" s="29">
        <v>211</v>
      </c>
      <c r="D6" s="30">
        <v>2</v>
      </c>
      <c r="E6" s="31">
        <v>169</v>
      </c>
      <c r="F6" s="30">
        <v>1</v>
      </c>
      <c r="G6" s="31">
        <v>197</v>
      </c>
      <c r="H6" s="30">
        <v>2</v>
      </c>
      <c r="I6" s="31">
        <v>231</v>
      </c>
      <c r="J6" s="30">
        <v>2</v>
      </c>
      <c r="K6" s="31">
        <v>190</v>
      </c>
      <c r="L6" s="30">
        <v>1</v>
      </c>
      <c r="M6" s="31">
        <v>232</v>
      </c>
      <c r="N6" s="30">
        <v>2</v>
      </c>
      <c r="O6" s="31">
        <v>192</v>
      </c>
      <c r="P6" s="30">
        <v>1</v>
      </c>
      <c r="Q6" s="31">
        <v>234</v>
      </c>
      <c r="R6" s="30">
        <v>2</v>
      </c>
      <c r="S6" s="32">
        <f t="shared" si="2"/>
        <v>1656</v>
      </c>
      <c r="T6" s="33">
        <f t="shared" si="2"/>
        <v>13</v>
      </c>
      <c r="U6" s="34">
        <f t="shared" si="3"/>
        <v>8</v>
      </c>
      <c r="V6" s="33">
        <f t="shared" si="0"/>
        <v>207</v>
      </c>
      <c r="W6" s="35">
        <f t="shared" si="1"/>
        <v>234</v>
      </c>
      <c r="X6" s="36">
        <f t="shared" si="4"/>
        <v>207</v>
      </c>
    </row>
    <row r="7" spans="1:24">
      <c r="A7" s="1" t="s">
        <v>26</v>
      </c>
      <c r="B7" s="28" t="s">
        <v>27</v>
      </c>
      <c r="C7" s="29">
        <v>158</v>
      </c>
      <c r="D7" s="30">
        <v>2</v>
      </c>
      <c r="E7" s="31">
        <v>170</v>
      </c>
      <c r="F7" s="30">
        <v>1</v>
      </c>
      <c r="G7" s="31">
        <v>157</v>
      </c>
      <c r="H7" s="30">
        <v>1</v>
      </c>
      <c r="I7" s="31">
        <v>179</v>
      </c>
      <c r="J7" s="30">
        <v>1</v>
      </c>
      <c r="K7" s="31">
        <v>168</v>
      </c>
      <c r="L7" s="30">
        <v>1</v>
      </c>
      <c r="M7" s="31">
        <v>213</v>
      </c>
      <c r="N7" s="30">
        <v>1</v>
      </c>
      <c r="O7" s="31">
        <v>191</v>
      </c>
      <c r="P7" s="30">
        <v>2</v>
      </c>
      <c r="Q7" s="31">
        <v>153</v>
      </c>
      <c r="R7" s="30">
        <v>1</v>
      </c>
      <c r="S7" s="32">
        <f t="shared" si="2"/>
        <v>1389</v>
      </c>
      <c r="T7" s="33">
        <f t="shared" si="2"/>
        <v>10</v>
      </c>
      <c r="U7" s="34">
        <f t="shared" si="3"/>
        <v>8</v>
      </c>
      <c r="V7" s="33">
        <f t="shared" si="0"/>
        <v>173.625</v>
      </c>
      <c r="W7" s="35">
        <f t="shared" si="1"/>
        <v>213</v>
      </c>
      <c r="X7" s="36">
        <f t="shared" si="4"/>
        <v>173.625</v>
      </c>
    </row>
    <row r="8" spans="1:24">
      <c r="A8" s="1" t="s">
        <v>28</v>
      </c>
      <c r="B8" s="28" t="s">
        <v>29</v>
      </c>
      <c r="C8" s="29">
        <v>186</v>
      </c>
      <c r="D8" s="30">
        <v>1</v>
      </c>
      <c r="E8" s="31">
        <v>178</v>
      </c>
      <c r="F8" s="30">
        <v>1</v>
      </c>
      <c r="G8" s="31">
        <v>185</v>
      </c>
      <c r="H8" s="30">
        <v>2</v>
      </c>
      <c r="I8" s="31">
        <v>220</v>
      </c>
      <c r="J8" s="30">
        <v>2</v>
      </c>
      <c r="K8" s="31">
        <v>171</v>
      </c>
      <c r="L8" s="30">
        <v>2</v>
      </c>
      <c r="M8" s="31">
        <v>167</v>
      </c>
      <c r="N8" s="30">
        <v>2</v>
      </c>
      <c r="O8" s="31">
        <v>197</v>
      </c>
      <c r="P8" s="30">
        <v>1</v>
      </c>
      <c r="Q8" s="31">
        <v>242</v>
      </c>
      <c r="R8" s="30">
        <v>2</v>
      </c>
      <c r="S8" s="32">
        <f t="shared" si="2"/>
        <v>1546</v>
      </c>
      <c r="T8" s="33">
        <f t="shared" si="2"/>
        <v>13</v>
      </c>
      <c r="U8" s="34">
        <f t="shared" si="3"/>
        <v>8</v>
      </c>
      <c r="V8" s="33">
        <f t="shared" si="0"/>
        <v>193.25</v>
      </c>
      <c r="W8" s="35">
        <f t="shared" si="1"/>
        <v>242</v>
      </c>
      <c r="X8" s="36">
        <f t="shared" si="4"/>
        <v>193.25</v>
      </c>
    </row>
    <row r="9" spans="1:24">
      <c r="A9" s="1" t="s">
        <v>30</v>
      </c>
      <c r="B9" s="28" t="s">
        <v>31</v>
      </c>
      <c r="C9" s="29">
        <v>243</v>
      </c>
      <c r="D9" s="30">
        <v>2</v>
      </c>
      <c r="E9" s="31">
        <v>189</v>
      </c>
      <c r="F9" s="30">
        <v>1</v>
      </c>
      <c r="G9" s="31">
        <v>168</v>
      </c>
      <c r="H9" s="30">
        <v>1</v>
      </c>
      <c r="I9" s="31">
        <v>203</v>
      </c>
      <c r="J9" s="30">
        <v>2</v>
      </c>
      <c r="K9" s="31">
        <v>213</v>
      </c>
      <c r="L9" s="30">
        <v>1</v>
      </c>
      <c r="M9" s="31">
        <v>190</v>
      </c>
      <c r="N9" s="30">
        <v>1</v>
      </c>
      <c r="O9" s="31">
        <v>202</v>
      </c>
      <c r="P9" s="30">
        <v>2</v>
      </c>
      <c r="Q9" s="31">
        <v>152</v>
      </c>
      <c r="R9" s="30">
        <v>1</v>
      </c>
      <c r="S9" s="32">
        <f t="shared" si="2"/>
        <v>1560</v>
      </c>
      <c r="T9" s="33">
        <f t="shared" si="2"/>
        <v>11</v>
      </c>
      <c r="U9" s="34">
        <f t="shared" si="3"/>
        <v>8</v>
      </c>
      <c r="V9" s="33">
        <f t="shared" si="0"/>
        <v>195</v>
      </c>
      <c r="W9" s="35">
        <f t="shared" si="1"/>
        <v>243</v>
      </c>
      <c r="X9" s="36">
        <f t="shared" si="4"/>
        <v>195</v>
      </c>
    </row>
    <row r="10" spans="1:24">
      <c r="A10" s="1" t="s">
        <v>32</v>
      </c>
      <c r="B10" s="38" t="s">
        <v>33</v>
      </c>
      <c r="C10" s="29">
        <v>212</v>
      </c>
      <c r="D10" s="30">
        <v>2</v>
      </c>
      <c r="E10" s="31">
        <v>266</v>
      </c>
      <c r="F10" s="30">
        <v>2</v>
      </c>
      <c r="G10" s="31">
        <v>158</v>
      </c>
      <c r="H10" s="30">
        <v>1</v>
      </c>
      <c r="I10" s="31">
        <v>159</v>
      </c>
      <c r="J10" s="30">
        <v>1</v>
      </c>
      <c r="K10" s="31">
        <v>181</v>
      </c>
      <c r="L10" s="30">
        <v>1</v>
      </c>
      <c r="M10" s="31">
        <v>224</v>
      </c>
      <c r="N10" s="30">
        <v>2</v>
      </c>
      <c r="O10" s="31">
        <v>162</v>
      </c>
      <c r="P10" s="30">
        <v>1</v>
      </c>
      <c r="Q10" s="31">
        <v>193</v>
      </c>
      <c r="R10" s="30">
        <v>2</v>
      </c>
      <c r="S10" s="32">
        <f t="shared" si="2"/>
        <v>1555</v>
      </c>
      <c r="T10" s="33">
        <f t="shared" si="2"/>
        <v>12</v>
      </c>
      <c r="U10" s="34">
        <f t="shared" si="3"/>
        <v>8</v>
      </c>
      <c r="V10" s="33">
        <f t="shared" si="0"/>
        <v>194.375</v>
      </c>
      <c r="W10" s="35">
        <f t="shared" si="1"/>
        <v>266</v>
      </c>
      <c r="X10" s="36">
        <f t="shared" si="4"/>
        <v>194.375</v>
      </c>
    </row>
    <row r="11" spans="1:24">
      <c r="A11" s="1" t="s">
        <v>34</v>
      </c>
      <c r="B11" s="28" t="s">
        <v>35</v>
      </c>
      <c r="C11" s="29">
        <v>188</v>
      </c>
      <c r="D11" s="30">
        <v>1</v>
      </c>
      <c r="E11" s="31">
        <v>201</v>
      </c>
      <c r="F11" s="30">
        <v>2</v>
      </c>
      <c r="G11" s="31">
        <v>148</v>
      </c>
      <c r="H11" s="30">
        <v>1</v>
      </c>
      <c r="I11" s="31">
        <v>181</v>
      </c>
      <c r="J11" s="30">
        <v>1</v>
      </c>
      <c r="K11" s="31">
        <v>192</v>
      </c>
      <c r="L11" s="30">
        <v>1</v>
      </c>
      <c r="M11" s="31">
        <v>156</v>
      </c>
      <c r="N11" s="30">
        <v>1</v>
      </c>
      <c r="O11" s="31">
        <v>186</v>
      </c>
      <c r="P11" s="30">
        <v>1</v>
      </c>
      <c r="Q11" s="31">
        <v>176</v>
      </c>
      <c r="R11" s="30">
        <v>1</v>
      </c>
      <c r="S11" s="32">
        <f t="shared" si="2"/>
        <v>1428</v>
      </c>
      <c r="T11" s="33">
        <f t="shared" si="2"/>
        <v>9</v>
      </c>
      <c r="U11" s="34">
        <f t="shared" si="3"/>
        <v>8</v>
      </c>
      <c r="V11" s="33">
        <f t="shared" si="0"/>
        <v>178.5</v>
      </c>
      <c r="W11" s="35">
        <f t="shared" si="1"/>
        <v>201</v>
      </c>
      <c r="X11" s="36">
        <f t="shared" si="4"/>
        <v>178.5</v>
      </c>
    </row>
    <row r="12" spans="1:24">
      <c r="A12" s="1" t="s">
        <v>36</v>
      </c>
      <c r="B12" s="28" t="s">
        <v>37</v>
      </c>
      <c r="C12" s="29">
        <v>181</v>
      </c>
      <c r="D12" s="30">
        <v>2</v>
      </c>
      <c r="E12" s="31">
        <v>160</v>
      </c>
      <c r="F12" s="30">
        <v>1</v>
      </c>
      <c r="G12" s="31">
        <v>207</v>
      </c>
      <c r="H12" s="30">
        <v>2</v>
      </c>
      <c r="I12" s="31">
        <v>171</v>
      </c>
      <c r="J12" s="30">
        <v>1</v>
      </c>
      <c r="K12" s="31">
        <v>183</v>
      </c>
      <c r="L12" s="30">
        <v>1</v>
      </c>
      <c r="M12" s="31">
        <v>137</v>
      </c>
      <c r="N12" s="30">
        <v>1</v>
      </c>
      <c r="O12" s="31">
        <v>184</v>
      </c>
      <c r="P12" s="30">
        <v>1</v>
      </c>
      <c r="Q12" s="31">
        <v>131</v>
      </c>
      <c r="R12" s="30">
        <v>1</v>
      </c>
      <c r="S12" s="32">
        <f t="shared" si="2"/>
        <v>1354</v>
      </c>
      <c r="T12" s="33">
        <f t="shared" si="2"/>
        <v>10</v>
      </c>
      <c r="U12" s="34">
        <f t="shared" si="3"/>
        <v>8</v>
      </c>
      <c r="V12" s="39">
        <f>IF(U12&gt;0,S12/U12," ")</f>
        <v>169.25</v>
      </c>
      <c r="W12" s="35">
        <f t="shared" si="1"/>
        <v>207</v>
      </c>
      <c r="X12" s="40"/>
    </row>
    <row r="13" spans="1:24" ht="15" thickBot="1">
      <c r="A13" s="7"/>
      <c r="B13" s="41" t="s">
        <v>38</v>
      </c>
      <c r="C13" s="29"/>
      <c r="D13" s="30"/>
      <c r="E13" s="31"/>
      <c r="F13" s="30"/>
      <c r="G13" s="31"/>
      <c r="H13" s="30"/>
      <c r="I13" s="31"/>
      <c r="J13" s="30"/>
      <c r="K13" s="31"/>
      <c r="L13" s="30"/>
      <c r="M13" s="31"/>
      <c r="N13" s="30"/>
      <c r="O13" s="31"/>
      <c r="P13" s="30"/>
      <c r="Q13" s="31"/>
      <c r="R13" s="30"/>
      <c r="S13" s="32">
        <f t="shared" si="2"/>
        <v>0</v>
      </c>
      <c r="T13" s="33">
        <f t="shared" si="2"/>
        <v>0</v>
      </c>
      <c r="U13" s="34">
        <f t="shared" si="3"/>
        <v>0</v>
      </c>
      <c r="V13" s="42"/>
      <c r="W13" s="43"/>
      <c r="X13" s="44"/>
    </row>
    <row r="14" spans="1:24" ht="15" thickBot="1">
      <c r="A14" s="7"/>
      <c r="B14" s="45"/>
      <c r="C14" s="46">
        <f>SUM(C4:C13)</f>
        <v>1606</v>
      </c>
      <c r="D14" s="47">
        <f t="shared" ref="D14:R14" si="5">SUM(D4:D13)</f>
        <v>14</v>
      </c>
      <c r="E14" s="46">
        <f t="shared" si="5"/>
        <v>1536</v>
      </c>
      <c r="F14" s="47">
        <f t="shared" si="5"/>
        <v>10</v>
      </c>
      <c r="G14" s="46">
        <f t="shared" si="5"/>
        <v>1430</v>
      </c>
      <c r="H14" s="47">
        <f t="shared" si="5"/>
        <v>11</v>
      </c>
      <c r="I14" s="46">
        <f t="shared" si="5"/>
        <v>1573</v>
      </c>
      <c r="J14" s="47">
        <f t="shared" si="5"/>
        <v>12</v>
      </c>
      <c r="K14" s="46">
        <f t="shared" si="5"/>
        <v>1518</v>
      </c>
      <c r="L14" s="47">
        <f t="shared" si="5"/>
        <v>10</v>
      </c>
      <c r="M14" s="46">
        <f t="shared" si="5"/>
        <v>1542</v>
      </c>
      <c r="N14" s="47">
        <f t="shared" si="5"/>
        <v>12</v>
      </c>
      <c r="O14" s="46">
        <f t="shared" si="5"/>
        <v>1460</v>
      </c>
      <c r="P14" s="47">
        <f t="shared" si="5"/>
        <v>10</v>
      </c>
      <c r="Q14" s="46">
        <f t="shared" si="5"/>
        <v>1486</v>
      </c>
      <c r="R14" s="47">
        <f t="shared" si="5"/>
        <v>11</v>
      </c>
      <c r="S14" s="13"/>
      <c r="T14" s="48"/>
      <c r="U14" s="49"/>
      <c r="V14" s="50" t="s">
        <v>39</v>
      </c>
      <c r="W14" s="51"/>
      <c r="X14" s="52"/>
    </row>
    <row r="15" spans="1:24" ht="15" thickBot="1">
      <c r="A15" s="7"/>
      <c r="B15" s="45"/>
      <c r="C15" s="5"/>
      <c r="D15" s="4"/>
      <c r="E15" s="53">
        <f>C14</f>
        <v>1606</v>
      </c>
      <c r="F15" s="54">
        <f>D14</f>
        <v>14</v>
      </c>
      <c r="G15" s="55">
        <f t="shared" ref="G15:R15" si="6">E16</f>
        <v>3142</v>
      </c>
      <c r="H15" s="54">
        <f t="shared" si="6"/>
        <v>24</v>
      </c>
      <c r="I15" s="55">
        <f t="shared" si="6"/>
        <v>4572</v>
      </c>
      <c r="J15" s="54">
        <f t="shared" si="6"/>
        <v>35</v>
      </c>
      <c r="K15" s="55">
        <f t="shared" si="6"/>
        <v>6145</v>
      </c>
      <c r="L15" s="54">
        <f t="shared" si="6"/>
        <v>47</v>
      </c>
      <c r="M15" s="55">
        <f t="shared" si="6"/>
        <v>7663</v>
      </c>
      <c r="N15" s="54">
        <f t="shared" si="6"/>
        <v>57</v>
      </c>
      <c r="O15" s="55">
        <f t="shared" si="6"/>
        <v>9205</v>
      </c>
      <c r="P15" s="54">
        <f t="shared" si="6"/>
        <v>69</v>
      </c>
      <c r="Q15" s="55">
        <f t="shared" si="6"/>
        <v>10665</v>
      </c>
      <c r="R15" s="54">
        <f t="shared" si="6"/>
        <v>79</v>
      </c>
      <c r="S15" s="56"/>
      <c r="T15" s="57"/>
      <c r="U15" s="49">
        <f>SUM(U4:U13)</f>
        <v>64</v>
      </c>
      <c r="V15" s="58" t="s">
        <v>17</v>
      </c>
      <c r="W15" s="59" t="s">
        <v>18</v>
      </c>
      <c r="X15" s="60" t="s">
        <v>17</v>
      </c>
    </row>
    <row r="16" spans="1:24" ht="15" thickBot="1">
      <c r="A16" s="7"/>
      <c r="B16" s="61" t="s">
        <v>40</v>
      </c>
      <c r="C16" s="62"/>
      <c r="D16" s="63"/>
      <c r="E16" s="64">
        <f>SUM(E14+E15)</f>
        <v>3142</v>
      </c>
      <c r="F16" s="65">
        <f t="shared" ref="F16:R16" si="7">SUM(F14+F15)</f>
        <v>24</v>
      </c>
      <c r="G16" s="64">
        <f t="shared" si="7"/>
        <v>4572</v>
      </c>
      <c r="H16" s="65">
        <f t="shared" si="7"/>
        <v>35</v>
      </c>
      <c r="I16" s="64">
        <f t="shared" si="7"/>
        <v>6145</v>
      </c>
      <c r="J16" s="65">
        <f t="shared" si="7"/>
        <v>47</v>
      </c>
      <c r="K16" s="64">
        <f t="shared" si="7"/>
        <v>7663</v>
      </c>
      <c r="L16" s="65">
        <f t="shared" si="7"/>
        <v>57</v>
      </c>
      <c r="M16" s="64">
        <f t="shared" si="7"/>
        <v>9205</v>
      </c>
      <c r="N16" s="65">
        <f t="shared" si="7"/>
        <v>69</v>
      </c>
      <c r="O16" s="64">
        <f t="shared" si="7"/>
        <v>10665</v>
      </c>
      <c r="P16" s="65">
        <f t="shared" si="7"/>
        <v>79</v>
      </c>
      <c r="Q16" s="64">
        <f t="shared" si="7"/>
        <v>12151</v>
      </c>
      <c r="R16" s="65">
        <f t="shared" si="7"/>
        <v>90</v>
      </c>
      <c r="S16" s="66">
        <f>SUM(S4:S13)</f>
        <v>12151</v>
      </c>
      <c r="T16" s="67">
        <f>SUM(T4:T13)</f>
        <v>90</v>
      </c>
      <c r="U16" s="68"/>
      <c r="V16" s="69">
        <f>MAX(V4:V12)</f>
        <v>207.875</v>
      </c>
      <c r="W16" s="70">
        <f>MAX(W4:W12)</f>
        <v>266</v>
      </c>
      <c r="X16" s="71">
        <f>MAX(X4:X11)</f>
        <v>207.875</v>
      </c>
    </row>
    <row r="17" spans="1:24">
      <c r="A17" s="7"/>
      <c r="B17" s="72"/>
      <c r="C17" s="73"/>
      <c r="D17" s="1"/>
      <c r="E17" s="73"/>
      <c r="F17" s="1"/>
      <c r="G17" s="73"/>
      <c r="H17" s="1"/>
      <c r="I17" s="73"/>
      <c r="J17" s="1"/>
      <c r="K17" s="73"/>
      <c r="L17" s="1"/>
      <c r="M17" s="73"/>
      <c r="N17" s="1"/>
      <c r="O17" s="73"/>
      <c r="P17" s="1"/>
      <c r="Q17" s="73"/>
      <c r="R17" s="1"/>
      <c r="S17" s="73"/>
      <c r="T17" s="1"/>
      <c r="U17" s="73"/>
      <c r="V17" s="1"/>
      <c r="W17" s="73"/>
      <c r="X17" s="74"/>
    </row>
    <row r="18" spans="1:24" ht="15" thickBot="1">
      <c r="A18" s="7"/>
      <c r="B18" s="2"/>
      <c r="C18" s="5"/>
      <c r="D18" s="4"/>
      <c r="E18" s="5"/>
      <c r="F18" s="4"/>
      <c r="G18" s="5"/>
      <c r="H18" s="4"/>
      <c r="I18" s="5"/>
      <c r="J18" s="4"/>
      <c r="K18" s="5"/>
      <c r="L18" s="4"/>
      <c r="M18" s="5"/>
      <c r="N18" s="4"/>
      <c r="O18" s="5"/>
      <c r="P18" s="4"/>
      <c r="Q18" s="5"/>
      <c r="R18" s="4"/>
      <c r="S18" s="5"/>
      <c r="T18" s="4"/>
      <c r="U18" s="5"/>
      <c r="V18" s="4"/>
      <c r="W18" s="5"/>
      <c r="X18" s="74"/>
    </row>
    <row r="19" spans="1:24">
      <c r="A19" s="7"/>
      <c r="B19" s="8" t="s">
        <v>41</v>
      </c>
      <c r="C19" s="9" t="s">
        <v>1</v>
      </c>
      <c r="D19" s="10"/>
      <c r="E19" s="10" t="s">
        <v>2</v>
      </c>
      <c r="F19" s="10"/>
      <c r="G19" s="10" t="s">
        <v>3</v>
      </c>
      <c r="H19" s="10"/>
      <c r="I19" s="10" t="s">
        <v>4</v>
      </c>
      <c r="J19" s="10"/>
      <c r="K19" s="10" t="s">
        <v>5</v>
      </c>
      <c r="L19" s="10"/>
      <c r="M19" s="10" t="s">
        <v>6</v>
      </c>
      <c r="N19" s="10"/>
      <c r="O19" s="10" t="s">
        <v>7</v>
      </c>
      <c r="P19" s="10"/>
      <c r="Q19" s="10" t="s">
        <v>42</v>
      </c>
      <c r="R19" s="10"/>
      <c r="S19" s="11" t="s">
        <v>9</v>
      </c>
      <c r="T19" s="12"/>
      <c r="U19" s="13"/>
      <c r="V19" s="14"/>
      <c r="W19" s="15" t="s">
        <v>10</v>
      </c>
      <c r="X19" s="16" t="s">
        <v>11</v>
      </c>
    </row>
    <row r="20" spans="1:24">
      <c r="A20" s="17"/>
      <c r="B20" s="18" t="s">
        <v>12</v>
      </c>
      <c r="C20" s="19" t="s">
        <v>13</v>
      </c>
      <c r="D20" s="20" t="s">
        <v>14</v>
      </c>
      <c r="E20" s="21" t="s">
        <v>13</v>
      </c>
      <c r="F20" s="20" t="s">
        <v>14</v>
      </c>
      <c r="G20" s="21" t="s">
        <v>13</v>
      </c>
      <c r="H20" s="20" t="s">
        <v>14</v>
      </c>
      <c r="I20" s="21" t="s">
        <v>13</v>
      </c>
      <c r="J20" s="20" t="s">
        <v>14</v>
      </c>
      <c r="K20" s="21" t="s">
        <v>13</v>
      </c>
      <c r="L20" s="20" t="s">
        <v>14</v>
      </c>
      <c r="M20" s="21" t="s">
        <v>13</v>
      </c>
      <c r="N20" s="20" t="s">
        <v>14</v>
      </c>
      <c r="O20" s="21" t="s">
        <v>13</v>
      </c>
      <c r="P20" s="20" t="s">
        <v>14</v>
      </c>
      <c r="Q20" s="21" t="s">
        <v>13</v>
      </c>
      <c r="R20" s="20" t="s">
        <v>14</v>
      </c>
      <c r="S20" s="22" t="s">
        <v>15</v>
      </c>
      <c r="T20" s="23" t="s">
        <v>14</v>
      </c>
      <c r="U20" s="24" t="s">
        <v>16</v>
      </c>
      <c r="V20" s="25" t="s">
        <v>17</v>
      </c>
      <c r="W20" s="26" t="s">
        <v>18</v>
      </c>
      <c r="X20" s="27" t="s">
        <v>19</v>
      </c>
    </row>
    <row r="21" spans="1:24">
      <c r="A21" s="1" t="s">
        <v>20</v>
      </c>
      <c r="B21" s="28" t="s">
        <v>43</v>
      </c>
      <c r="C21" s="29">
        <v>234</v>
      </c>
      <c r="D21" s="30">
        <v>2</v>
      </c>
      <c r="E21" s="31">
        <v>232</v>
      </c>
      <c r="F21" s="30">
        <v>2</v>
      </c>
      <c r="G21" s="31">
        <v>164</v>
      </c>
      <c r="H21" s="30">
        <v>2</v>
      </c>
      <c r="I21" s="31">
        <v>189</v>
      </c>
      <c r="J21" s="30">
        <v>2</v>
      </c>
      <c r="K21" s="31">
        <v>217</v>
      </c>
      <c r="L21" s="30">
        <v>1</v>
      </c>
      <c r="M21" s="31">
        <v>165</v>
      </c>
      <c r="N21" s="30">
        <v>1</v>
      </c>
      <c r="O21" s="31">
        <v>203</v>
      </c>
      <c r="P21" s="30">
        <v>2</v>
      </c>
      <c r="Q21" s="31">
        <v>257</v>
      </c>
      <c r="R21" s="30">
        <v>2</v>
      </c>
      <c r="S21" s="32">
        <f>SUM(C21+E21+G21+I21+K21+M21+O21+Q21)</f>
        <v>1661</v>
      </c>
      <c r="T21" s="33">
        <f>SUM(D21+F21+H21+J21+L21+N21+P21+R21)</f>
        <v>14</v>
      </c>
      <c r="U21" s="34">
        <f>COUNT(C21,E21,G21,I21,K21,M21,O21,Q21)</f>
        <v>8</v>
      </c>
      <c r="V21" s="33">
        <f t="shared" ref="V21:V27" si="8">IF(U21&gt;0,S21/U21," ")</f>
        <v>207.625</v>
      </c>
      <c r="W21" s="35">
        <f t="shared" ref="W21:W29" si="9">MAX(C21:R21)</f>
        <v>257</v>
      </c>
      <c r="X21" s="36">
        <f t="shared" ref="X21:X28" si="10">IF(U21&gt;4,S21/U21," ")</f>
        <v>207.625</v>
      </c>
    </row>
    <row r="22" spans="1:24">
      <c r="A22" s="1" t="s">
        <v>22</v>
      </c>
      <c r="B22" s="28" t="s">
        <v>44</v>
      </c>
      <c r="C22" s="29">
        <v>161</v>
      </c>
      <c r="D22" s="30">
        <v>2</v>
      </c>
      <c r="E22" s="31">
        <v>155</v>
      </c>
      <c r="F22" s="30">
        <v>1</v>
      </c>
      <c r="G22" s="31">
        <v>186</v>
      </c>
      <c r="H22" s="30">
        <v>2</v>
      </c>
      <c r="I22" s="31">
        <v>156</v>
      </c>
      <c r="J22" s="30">
        <v>1</v>
      </c>
      <c r="K22" s="31">
        <v>183</v>
      </c>
      <c r="L22" s="30">
        <v>2</v>
      </c>
      <c r="M22" s="31">
        <v>202</v>
      </c>
      <c r="N22" s="30">
        <v>1</v>
      </c>
      <c r="O22" s="31">
        <v>186</v>
      </c>
      <c r="P22" s="30">
        <v>1</v>
      </c>
      <c r="Q22" s="31">
        <v>202</v>
      </c>
      <c r="R22" s="30">
        <v>2</v>
      </c>
      <c r="S22" s="32">
        <f t="shared" ref="S22:T30" si="11">SUM(C22+E22+G22+I22+K22+M22+O22+Q22)</f>
        <v>1431</v>
      </c>
      <c r="T22" s="33">
        <f t="shared" si="11"/>
        <v>12</v>
      </c>
      <c r="U22" s="34">
        <f t="shared" ref="U22:U30" si="12">COUNT(C22,E22,G22,I22,K22,M22,O22,Q22)</f>
        <v>8</v>
      </c>
      <c r="V22" s="33">
        <f t="shared" si="8"/>
        <v>178.875</v>
      </c>
      <c r="W22" s="35">
        <f t="shared" si="9"/>
        <v>202</v>
      </c>
      <c r="X22" s="36">
        <f t="shared" si="10"/>
        <v>178.875</v>
      </c>
    </row>
    <row r="23" spans="1:24">
      <c r="A23" s="1" t="s">
        <v>24</v>
      </c>
      <c r="B23" s="37" t="s">
        <v>45</v>
      </c>
      <c r="C23" s="29">
        <v>155</v>
      </c>
      <c r="D23" s="30">
        <v>1</v>
      </c>
      <c r="E23" s="31">
        <v>151</v>
      </c>
      <c r="F23" s="30">
        <v>2</v>
      </c>
      <c r="G23" s="31">
        <v>161</v>
      </c>
      <c r="H23" s="30">
        <v>1</v>
      </c>
      <c r="I23" s="31">
        <v>176</v>
      </c>
      <c r="J23" s="30">
        <v>1</v>
      </c>
      <c r="K23" s="31">
        <v>189</v>
      </c>
      <c r="L23" s="30">
        <v>1</v>
      </c>
      <c r="M23" s="31">
        <v>185</v>
      </c>
      <c r="N23" s="30">
        <v>2</v>
      </c>
      <c r="O23" s="31">
        <v>215</v>
      </c>
      <c r="P23" s="30">
        <v>2</v>
      </c>
      <c r="Q23" s="31">
        <v>158</v>
      </c>
      <c r="R23" s="30">
        <v>1</v>
      </c>
      <c r="S23" s="32">
        <f t="shared" si="11"/>
        <v>1390</v>
      </c>
      <c r="T23" s="33">
        <f t="shared" si="11"/>
        <v>11</v>
      </c>
      <c r="U23" s="34">
        <f t="shared" si="12"/>
        <v>8</v>
      </c>
      <c r="V23" s="33">
        <f t="shared" si="8"/>
        <v>173.75</v>
      </c>
      <c r="W23" s="35">
        <f t="shared" si="9"/>
        <v>215</v>
      </c>
      <c r="X23" s="36">
        <f t="shared" si="10"/>
        <v>173.75</v>
      </c>
    </row>
    <row r="24" spans="1:24">
      <c r="A24" s="1" t="s">
        <v>26</v>
      </c>
      <c r="B24" s="28" t="s">
        <v>46</v>
      </c>
      <c r="C24" s="29">
        <v>158</v>
      </c>
      <c r="D24" s="30">
        <v>1</v>
      </c>
      <c r="E24" s="31">
        <v>230</v>
      </c>
      <c r="F24" s="30">
        <v>2</v>
      </c>
      <c r="G24" s="31">
        <v>176</v>
      </c>
      <c r="H24" s="30">
        <v>1</v>
      </c>
      <c r="I24" s="31">
        <v>145</v>
      </c>
      <c r="J24" s="30">
        <v>1</v>
      </c>
      <c r="K24" s="31">
        <v>255</v>
      </c>
      <c r="L24" s="30">
        <v>2</v>
      </c>
      <c r="M24" s="31">
        <v>136</v>
      </c>
      <c r="N24" s="30">
        <v>1</v>
      </c>
      <c r="O24" s="31"/>
      <c r="P24" s="30"/>
      <c r="Q24" s="31">
        <v>207</v>
      </c>
      <c r="R24" s="30">
        <v>2</v>
      </c>
      <c r="S24" s="32">
        <f t="shared" si="11"/>
        <v>1307</v>
      </c>
      <c r="T24" s="33">
        <f t="shared" si="11"/>
        <v>10</v>
      </c>
      <c r="U24" s="34">
        <f t="shared" si="12"/>
        <v>7</v>
      </c>
      <c r="V24" s="33">
        <f t="shared" si="8"/>
        <v>186.71428571428572</v>
      </c>
      <c r="W24" s="35">
        <f t="shared" si="9"/>
        <v>255</v>
      </c>
      <c r="X24" s="36">
        <f t="shared" si="10"/>
        <v>186.71428571428572</v>
      </c>
    </row>
    <row r="25" spans="1:24">
      <c r="A25" s="1" t="s">
        <v>28</v>
      </c>
      <c r="B25" s="28" t="s">
        <v>47</v>
      </c>
      <c r="C25" s="29">
        <v>187</v>
      </c>
      <c r="D25" s="30">
        <v>1</v>
      </c>
      <c r="E25" s="31">
        <v>182</v>
      </c>
      <c r="F25" s="30">
        <v>2</v>
      </c>
      <c r="G25" s="31">
        <v>149</v>
      </c>
      <c r="H25" s="30">
        <v>1</v>
      </c>
      <c r="I25" s="31">
        <v>172</v>
      </c>
      <c r="J25" s="30">
        <v>2</v>
      </c>
      <c r="K25" s="31">
        <v>165</v>
      </c>
      <c r="L25" s="30">
        <v>1</v>
      </c>
      <c r="M25" s="31">
        <v>136</v>
      </c>
      <c r="N25" s="30">
        <v>1</v>
      </c>
      <c r="O25" s="31">
        <v>182</v>
      </c>
      <c r="P25" s="30">
        <v>1</v>
      </c>
      <c r="Q25" s="31">
        <v>145</v>
      </c>
      <c r="R25" s="30">
        <v>1</v>
      </c>
      <c r="S25" s="32">
        <f t="shared" si="11"/>
        <v>1318</v>
      </c>
      <c r="T25" s="33">
        <f t="shared" si="11"/>
        <v>10</v>
      </c>
      <c r="U25" s="34">
        <f t="shared" si="12"/>
        <v>8</v>
      </c>
      <c r="V25" s="33">
        <f t="shared" si="8"/>
        <v>164.75</v>
      </c>
      <c r="W25" s="35">
        <f t="shared" si="9"/>
        <v>187</v>
      </c>
      <c r="X25" s="36">
        <f t="shared" si="10"/>
        <v>164.75</v>
      </c>
    </row>
    <row r="26" spans="1:24">
      <c r="A26" s="1" t="s">
        <v>30</v>
      </c>
      <c r="B26" s="28" t="s">
        <v>48</v>
      </c>
      <c r="C26" s="29">
        <v>172</v>
      </c>
      <c r="D26" s="30">
        <v>2</v>
      </c>
      <c r="E26" s="31">
        <v>168</v>
      </c>
      <c r="F26" s="30">
        <v>1</v>
      </c>
      <c r="G26" s="31">
        <v>135</v>
      </c>
      <c r="H26" s="30">
        <v>1</v>
      </c>
      <c r="I26" s="31"/>
      <c r="J26" s="30"/>
      <c r="K26" s="31">
        <v>191</v>
      </c>
      <c r="L26" s="30">
        <v>2</v>
      </c>
      <c r="M26" s="31">
        <v>236</v>
      </c>
      <c r="N26" s="30">
        <v>2</v>
      </c>
      <c r="O26" s="31">
        <v>169</v>
      </c>
      <c r="P26" s="30">
        <v>2</v>
      </c>
      <c r="Q26" s="31">
        <v>171</v>
      </c>
      <c r="R26" s="30">
        <v>2</v>
      </c>
      <c r="S26" s="32">
        <f t="shared" si="11"/>
        <v>1242</v>
      </c>
      <c r="T26" s="33">
        <f t="shared" si="11"/>
        <v>12</v>
      </c>
      <c r="U26" s="34">
        <f t="shared" si="12"/>
        <v>7</v>
      </c>
      <c r="V26" s="33">
        <f t="shared" si="8"/>
        <v>177.42857142857142</v>
      </c>
      <c r="W26" s="35">
        <f t="shared" si="9"/>
        <v>236</v>
      </c>
      <c r="X26" s="36">
        <f t="shared" si="10"/>
        <v>177.42857142857142</v>
      </c>
    </row>
    <row r="27" spans="1:24">
      <c r="A27" s="1" t="s">
        <v>32</v>
      </c>
      <c r="B27" s="28" t="s">
        <v>49</v>
      </c>
      <c r="C27" s="29">
        <v>222</v>
      </c>
      <c r="D27" s="30">
        <v>2</v>
      </c>
      <c r="E27" s="31">
        <v>135</v>
      </c>
      <c r="F27" s="30">
        <v>1</v>
      </c>
      <c r="G27" s="31"/>
      <c r="H27" s="30"/>
      <c r="I27" s="31">
        <v>134</v>
      </c>
      <c r="J27" s="30">
        <v>1</v>
      </c>
      <c r="K27" s="31"/>
      <c r="L27" s="30"/>
      <c r="M27" s="31">
        <v>184</v>
      </c>
      <c r="N27" s="30">
        <v>1</v>
      </c>
      <c r="O27" s="31">
        <v>147</v>
      </c>
      <c r="P27" s="30">
        <v>1</v>
      </c>
      <c r="Q27" s="31">
        <v>137</v>
      </c>
      <c r="R27" s="30">
        <v>1</v>
      </c>
      <c r="S27" s="32">
        <f t="shared" si="11"/>
        <v>959</v>
      </c>
      <c r="T27" s="33">
        <f t="shared" si="11"/>
        <v>7</v>
      </c>
      <c r="U27" s="34">
        <f t="shared" si="12"/>
        <v>6</v>
      </c>
      <c r="V27" s="33">
        <f t="shared" si="8"/>
        <v>159.83333333333334</v>
      </c>
      <c r="W27" s="35">
        <f t="shared" si="9"/>
        <v>222</v>
      </c>
      <c r="X27" s="36">
        <f t="shared" si="10"/>
        <v>159.83333333333334</v>
      </c>
    </row>
    <row r="28" spans="1:24">
      <c r="A28" s="1" t="s">
        <v>34</v>
      </c>
      <c r="B28" s="38" t="s">
        <v>50</v>
      </c>
      <c r="C28" s="29">
        <v>163</v>
      </c>
      <c r="D28" s="30">
        <v>1</v>
      </c>
      <c r="E28" s="31">
        <v>178</v>
      </c>
      <c r="F28" s="30">
        <v>2</v>
      </c>
      <c r="G28" s="31">
        <v>160</v>
      </c>
      <c r="H28" s="30">
        <v>2</v>
      </c>
      <c r="I28" s="31">
        <v>166</v>
      </c>
      <c r="J28" s="30">
        <v>1</v>
      </c>
      <c r="K28" s="31">
        <v>132</v>
      </c>
      <c r="L28" s="30">
        <v>1</v>
      </c>
      <c r="M28" s="31"/>
      <c r="N28" s="30"/>
      <c r="O28" s="31">
        <v>175</v>
      </c>
      <c r="P28" s="30">
        <v>2</v>
      </c>
      <c r="Q28" s="31">
        <v>155</v>
      </c>
      <c r="R28" s="30">
        <v>1</v>
      </c>
      <c r="S28" s="32">
        <f t="shared" si="11"/>
        <v>1129</v>
      </c>
      <c r="T28" s="33">
        <f t="shared" si="11"/>
        <v>10</v>
      </c>
      <c r="U28" s="34">
        <f t="shared" si="12"/>
        <v>7</v>
      </c>
      <c r="V28" s="33">
        <f>IF(U28&gt;0,S28/U28," ")</f>
        <v>161.28571428571428</v>
      </c>
      <c r="W28" s="35">
        <f t="shared" si="9"/>
        <v>178</v>
      </c>
      <c r="X28" s="36">
        <f t="shared" si="10"/>
        <v>161.28571428571428</v>
      </c>
    </row>
    <row r="29" spans="1:24">
      <c r="A29" s="1" t="s">
        <v>36</v>
      </c>
      <c r="B29" s="28" t="s">
        <v>51</v>
      </c>
      <c r="C29" s="29"/>
      <c r="D29" s="30"/>
      <c r="E29" s="31"/>
      <c r="F29" s="30"/>
      <c r="G29" s="31">
        <v>161</v>
      </c>
      <c r="H29" s="30">
        <v>2</v>
      </c>
      <c r="I29" s="31">
        <v>173</v>
      </c>
      <c r="J29" s="30">
        <v>1</v>
      </c>
      <c r="K29" s="31">
        <v>183</v>
      </c>
      <c r="L29" s="30">
        <v>2</v>
      </c>
      <c r="M29" s="31">
        <v>154</v>
      </c>
      <c r="N29" s="30">
        <v>1</v>
      </c>
      <c r="O29" s="31">
        <v>116</v>
      </c>
      <c r="P29" s="30">
        <v>1</v>
      </c>
      <c r="Q29" s="31"/>
      <c r="R29" s="30"/>
      <c r="S29" s="32">
        <f t="shared" si="11"/>
        <v>787</v>
      </c>
      <c r="T29" s="33">
        <f t="shared" si="11"/>
        <v>7</v>
      </c>
      <c r="U29" s="34">
        <f t="shared" si="12"/>
        <v>5</v>
      </c>
      <c r="V29" s="39">
        <f>IF(U29&gt;0,S29/U29," ")</f>
        <v>157.4</v>
      </c>
      <c r="W29" s="35">
        <f t="shared" si="9"/>
        <v>183</v>
      </c>
      <c r="X29" s="40"/>
    </row>
    <row r="30" spans="1:24" ht="15" thickBot="1">
      <c r="A30" s="7"/>
      <c r="B30" s="41" t="s">
        <v>38</v>
      </c>
      <c r="C30" s="29"/>
      <c r="D30" s="30"/>
      <c r="E30" s="31"/>
      <c r="F30" s="30"/>
      <c r="G30" s="31"/>
      <c r="H30" s="30"/>
      <c r="I30" s="31"/>
      <c r="J30" s="30"/>
      <c r="K30" s="31"/>
      <c r="L30" s="30"/>
      <c r="M30" s="31"/>
      <c r="N30" s="30"/>
      <c r="O30" s="31"/>
      <c r="P30" s="30"/>
      <c r="Q30" s="31"/>
      <c r="R30" s="30"/>
      <c r="S30" s="32">
        <f t="shared" si="11"/>
        <v>0</v>
      </c>
      <c r="T30" s="33">
        <f t="shared" si="11"/>
        <v>0</v>
      </c>
      <c r="U30" s="34">
        <f t="shared" si="12"/>
        <v>0</v>
      </c>
      <c r="V30" s="42"/>
      <c r="W30" s="43"/>
      <c r="X30" s="44"/>
    </row>
    <row r="31" spans="1:24" ht="15" thickBot="1">
      <c r="A31" s="7"/>
      <c r="B31" s="45"/>
      <c r="C31" s="46">
        <f>SUM(C21:C30)</f>
        <v>1452</v>
      </c>
      <c r="D31" s="47">
        <f t="shared" ref="D31:R31" si="13">SUM(D21:D30)</f>
        <v>12</v>
      </c>
      <c r="E31" s="46">
        <f t="shared" si="13"/>
        <v>1431</v>
      </c>
      <c r="F31" s="47">
        <f t="shared" si="13"/>
        <v>13</v>
      </c>
      <c r="G31" s="46">
        <f t="shared" si="13"/>
        <v>1292</v>
      </c>
      <c r="H31" s="47">
        <f t="shared" si="13"/>
        <v>12</v>
      </c>
      <c r="I31" s="46">
        <f t="shared" si="13"/>
        <v>1311</v>
      </c>
      <c r="J31" s="47">
        <f t="shared" si="13"/>
        <v>10</v>
      </c>
      <c r="K31" s="46">
        <f t="shared" si="13"/>
        <v>1515</v>
      </c>
      <c r="L31" s="47">
        <f t="shared" si="13"/>
        <v>12</v>
      </c>
      <c r="M31" s="46">
        <f t="shared" si="13"/>
        <v>1398</v>
      </c>
      <c r="N31" s="47">
        <f t="shared" si="13"/>
        <v>10</v>
      </c>
      <c r="O31" s="46">
        <f t="shared" si="13"/>
        <v>1393</v>
      </c>
      <c r="P31" s="47">
        <f t="shared" si="13"/>
        <v>12</v>
      </c>
      <c r="Q31" s="46">
        <f t="shared" si="13"/>
        <v>1432</v>
      </c>
      <c r="R31" s="47">
        <f t="shared" si="13"/>
        <v>12</v>
      </c>
      <c r="S31" s="13"/>
      <c r="T31" s="48"/>
      <c r="U31" s="49"/>
      <c r="V31" s="50" t="s">
        <v>39</v>
      </c>
      <c r="W31" s="51"/>
      <c r="X31" s="52"/>
    </row>
    <row r="32" spans="1:24" ht="15" thickBot="1">
      <c r="A32" s="7"/>
      <c r="B32" s="45"/>
      <c r="C32" s="5"/>
      <c r="D32" s="4"/>
      <c r="E32" s="53">
        <f>C31</f>
        <v>1452</v>
      </c>
      <c r="F32" s="54">
        <f>D31</f>
        <v>12</v>
      </c>
      <c r="G32" s="55">
        <f t="shared" ref="G32:R32" si="14">E33</f>
        <v>2883</v>
      </c>
      <c r="H32" s="54">
        <f t="shared" si="14"/>
        <v>25</v>
      </c>
      <c r="I32" s="55">
        <f t="shared" si="14"/>
        <v>4175</v>
      </c>
      <c r="J32" s="54">
        <f t="shared" si="14"/>
        <v>37</v>
      </c>
      <c r="K32" s="55">
        <f t="shared" si="14"/>
        <v>5486</v>
      </c>
      <c r="L32" s="54">
        <f t="shared" si="14"/>
        <v>47</v>
      </c>
      <c r="M32" s="55">
        <f t="shared" si="14"/>
        <v>7001</v>
      </c>
      <c r="N32" s="54">
        <f t="shared" si="14"/>
        <v>59</v>
      </c>
      <c r="O32" s="55">
        <f t="shared" si="14"/>
        <v>8399</v>
      </c>
      <c r="P32" s="54">
        <f t="shared" si="14"/>
        <v>69</v>
      </c>
      <c r="Q32" s="55">
        <f>M33</f>
        <v>8399</v>
      </c>
      <c r="R32" s="54">
        <f t="shared" si="14"/>
        <v>81</v>
      </c>
      <c r="S32" s="56"/>
      <c r="T32" s="57"/>
      <c r="U32" s="49">
        <f>SUM(U21:U30)</f>
        <v>64</v>
      </c>
      <c r="V32" s="58" t="s">
        <v>17</v>
      </c>
      <c r="W32" s="59" t="s">
        <v>18</v>
      </c>
      <c r="X32" s="60" t="s">
        <v>17</v>
      </c>
    </row>
    <row r="33" spans="1:24" ht="15" thickBot="1">
      <c r="A33" s="7"/>
      <c r="B33" s="61" t="s">
        <v>40</v>
      </c>
      <c r="C33" s="62"/>
      <c r="D33" s="63"/>
      <c r="E33" s="64">
        <f>SUM(E31+E32)</f>
        <v>2883</v>
      </c>
      <c r="F33" s="65">
        <f t="shared" ref="F33:R33" si="15">SUM(F31+F32)</f>
        <v>25</v>
      </c>
      <c r="G33" s="64">
        <f t="shared" si="15"/>
        <v>4175</v>
      </c>
      <c r="H33" s="65">
        <f t="shared" si="15"/>
        <v>37</v>
      </c>
      <c r="I33" s="64">
        <f t="shared" si="15"/>
        <v>5486</v>
      </c>
      <c r="J33" s="65">
        <f t="shared" si="15"/>
        <v>47</v>
      </c>
      <c r="K33" s="64">
        <f t="shared" si="15"/>
        <v>7001</v>
      </c>
      <c r="L33" s="65">
        <f t="shared" si="15"/>
        <v>59</v>
      </c>
      <c r="M33" s="64">
        <f t="shared" si="15"/>
        <v>8399</v>
      </c>
      <c r="N33" s="75">
        <f t="shared" si="15"/>
        <v>69</v>
      </c>
      <c r="O33" s="64">
        <f>SUM(O31+O32)</f>
        <v>9792</v>
      </c>
      <c r="P33" s="75">
        <f>SUM(P31+P32)</f>
        <v>81</v>
      </c>
      <c r="Q33" s="64">
        <f t="shared" si="15"/>
        <v>9831</v>
      </c>
      <c r="R33" s="65">
        <f t="shared" si="15"/>
        <v>93</v>
      </c>
      <c r="S33" s="66">
        <f>SUM(S21:S30)</f>
        <v>11224</v>
      </c>
      <c r="T33" s="67">
        <f>SUM(T21:T30)</f>
        <v>93</v>
      </c>
      <c r="U33" s="68"/>
      <c r="V33" s="69">
        <f>MAX(V21:V29)</f>
        <v>207.625</v>
      </c>
      <c r="W33" s="70">
        <f>MAX(W21:W29)</f>
        <v>257</v>
      </c>
      <c r="X33" s="71">
        <f>MAX(X21:X28)</f>
        <v>207.625</v>
      </c>
    </row>
    <row r="34" spans="1:24">
      <c r="A34" s="1"/>
      <c r="B34" s="76"/>
      <c r="C34" s="77"/>
      <c r="D34" s="2"/>
      <c r="E34" s="77"/>
      <c r="F34" s="2"/>
      <c r="G34" s="77"/>
      <c r="H34" s="2"/>
      <c r="I34" s="77"/>
      <c r="J34" s="2"/>
      <c r="K34" s="77"/>
      <c r="L34" s="2"/>
      <c r="M34" s="77"/>
      <c r="N34" s="2"/>
      <c r="O34" s="78"/>
      <c r="P34" s="2"/>
      <c r="Q34" s="77"/>
      <c r="R34" s="2"/>
      <c r="S34" s="77"/>
      <c r="T34" s="2"/>
      <c r="U34" s="5"/>
      <c r="V34" s="4"/>
      <c r="W34" s="79"/>
      <c r="X34" s="1"/>
    </row>
    <row r="35" spans="1:24">
      <c r="A35" s="1"/>
      <c r="B35" s="76"/>
      <c r="C35" s="77"/>
      <c r="D35" s="2"/>
      <c r="E35" s="77"/>
      <c r="F35" s="2"/>
      <c r="G35" s="77"/>
      <c r="H35" s="2"/>
      <c r="I35" s="77"/>
      <c r="J35" s="2"/>
      <c r="K35" s="77"/>
      <c r="L35" s="2"/>
      <c r="M35" s="77"/>
      <c r="N35" s="2"/>
      <c r="O35" s="78"/>
      <c r="P35" s="2"/>
      <c r="Q35" s="77"/>
      <c r="R35" s="2"/>
      <c r="S35" s="77"/>
      <c r="T35" s="2"/>
      <c r="U35" s="5"/>
      <c r="V35" s="4"/>
      <c r="W35" s="6"/>
      <c r="X35" s="1"/>
    </row>
  </sheetData>
  <mergeCells count="20">
    <mergeCell ref="O19:P19"/>
    <mergeCell ref="Q19:R19"/>
    <mergeCell ref="S19:T19"/>
    <mergeCell ref="V31:X31"/>
    <mergeCell ref="O2:P2"/>
    <mergeCell ref="Q2:R2"/>
    <mergeCell ref="S2:T2"/>
    <mergeCell ref="V14:X14"/>
    <mergeCell ref="C19:D19"/>
    <mergeCell ref="E19:F19"/>
    <mergeCell ref="G19:H19"/>
    <mergeCell ref="I19:J19"/>
    <mergeCell ref="K19:L19"/>
    <mergeCell ref="M19:N19"/>
    <mergeCell ref="C2:D2"/>
    <mergeCell ref="E2:F2"/>
    <mergeCell ref="G2:H2"/>
    <mergeCell ref="I2:J2"/>
    <mergeCell ref="K2:L2"/>
    <mergeCell ref="M2:N2"/>
  </mergeCells>
  <conditionalFormatting sqref="U21:U30">
    <cfRule type="cellIs" dxfId="46" priority="8" stopIfTrue="1" operator="lessThan">
      <formula>5</formula>
    </cfRule>
  </conditionalFormatting>
  <conditionalFormatting sqref="U4:U13">
    <cfRule type="cellIs" dxfId="45" priority="7" stopIfTrue="1" operator="lessThan">
      <formula>5</formula>
    </cfRule>
  </conditionalFormatting>
  <conditionalFormatting sqref="W4:W12">
    <cfRule type="top10" dxfId="44" priority="6" rank="1"/>
  </conditionalFormatting>
  <conditionalFormatting sqref="X4:X12">
    <cfRule type="top10" dxfId="43" priority="5" rank="1"/>
  </conditionalFormatting>
  <conditionalFormatting sqref="W21:W29">
    <cfRule type="top10" dxfId="42" priority="4" rank="1"/>
  </conditionalFormatting>
  <conditionalFormatting sqref="X21:X29">
    <cfRule type="top10" dxfId="41" priority="3" rank="1"/>
  </conditionalFormatting>
  <conditionalFormatting sqref="U32">
    <cfRule type="cellIs" dxfId="40" priority="2" operator="notEqual">
      <formula>49</formula>
    </cfRule>
  </conditionalFormatting>
  <conditionalFormatting sqref="U15">
    <cfRule type="cellIs" dxfId="39" priority="1" operator="notEqual">
      <formula>49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7A451-82B2-414D-9FE2-BC4F282337A4}">
  <dimension ref="A1:X33"/>
  <sheetViews>
    <sheetView topLeftCell="C22" workbookViewId="0">
      <selection activeCell="D17" sqref="D17"/>
    </sheetView>
  </sheetViews>
  <sheetFormatPr defaultRowHeight="14.4"/>
  <cols>
    <col min="2" max="2" width="21.21875" customWidth="1"/>
    <col min="3" max="3" width="7" customWidth="1"/>
    <col min="4" max="4" width="6.109375" customWidth="1"/>
    <col min="5" max="5" width="7.44140625" customWidth="1"/>
    <col min="6" max="6" width="6.6640625" customWidth="1"/>
    <col min="7" max="7" width="7.33203125" customWidth="1"/>
    <col min="8" max="8" width="6.88671875" customWidth="1"/>
    <col min="9" max="9" width="7.33203125" customWidth="1"/>
    <col min="10" max="10" width="7" customWidth="1"/>
    <col min="11" max="11" width="7.88671875" customWidth="1"/>
    <col min="12" max="12" width="6.33203125" customWidth="1"/>
    <col min="13" max="13" width="7.77734375" customWidth="1"/>
    <col min="14" max="14" width="6.88671875" customWidth="1"/>
    <col min="15" max="15" width="7.5546875" customWidth="1"/>
    <col min="16" max="16" width="6.88671875" customWidth="1"/>
    <col min="17" max="17" width="8.109375" customWidth="1"/>
    <col min="18" max="18" width="7.5546875" customWidth="1"/>
    <col min="19" max="19" width="8.33203125" customWidth="1"/>
    <col min="20" max="20" width="7.44140625" customWidth="1"/>
    <col min="21" max="21" width="4.88671875" customWidth="1"/>
    <col min="23" max="23" width="7.109375" customWidth="1"/>
    <col min="24" max="24" width="8" customWidth="1"/>
  </cols>
  <sheetData>
    <row r="1" spans="1:24" ht="15" thickBot="1">
      <c r="A1" s="1"/>
      <c r="B1" s="2"/>
      <c r="C1" s="3"/>
      <c r="D1" s="4"/>
      <c r="E1" s="3"/>
      <c r="F1" s="4"/>
      <c r="G1" s="3"/>
      <c r="H1" s="4"/>
      <c r="I1" s="3"/>
      <c r="J1" s="4"/>
      <c r="K1" s="3"/>
      <c r="L1" s="4"/>
      <c r="M1" s="3"/>
      <c r="N1" s="4"/>
      <c r="O1" s="3"/>
      <c r="P1" s="4"/>
      <c r="Q1" s="3" t="s">
        <v>52</v>
      </c>
      <c r="R1" s="4"/>
      <c r="S1" s="3"/>
      <c r="T1" s="4"/>
      <c r="U1" s="5"/>
      <c r="V1" s="4"/>
      <c r="W1" s="6"/>
      <c r="X1" s="1"/>
    </row>
    <row r="2" spans="1:24">
      <c r="A2" s="7"/>
      <c r="B2" s="8" t="s">
        <v>53</v>
      </c>
      <c r="C2" s="9" t="s">
        <v>1</v>
      </c>
      <c r="D2" s="10"/>
      <c r="E2" s="10" t="s">
        <v>2</v>
      </c>
      <c r="F2" s="10"/>
      <c r="G2" s="10" t="s">
        <v>3</v>
      </c>
      <c r="H2" s="10"/>
      <c r="I2" s="10" t="s">
        <v>4</v>
      </c>
      <c r="J2" s="10"/>
      <c r="K2" s="10" t="s">
        <v>5</v>
      </c>
      <c r="L2" s="10"/>
      <c r="M2" s="10" t="s">
        <v>6</v>
      </c>
      <c r="N2" s="10"/>
      <c r="O2" s="10" t="s">
        <v>7</v>
      </c>
      <c r="P2" s="10"/>
      <c r="Q2" s="10" t="s">
        <v>8</v>
      </c>
      <c r="R2" s="10"/>
      <c r="S2" s="11" t="s">
        <v>9</v>
      </c>
      <c r="T2" s="12"/>
      <c r="U2" s="13"/>
      <c r="V2" s="14"/>
      <c r="W2" s="80" t="s">
        <v>10</v>
      </c>
      <c r="X2" s="81" t="s">
        <v>11</v>
      </c>
    </row>
    <row r="3" spans="1:24">
      <c r="A3" s="17"/>
      <c r="B3" s="18" t="s">
        <v>12</v>
      </c>
      <c r="C3" s="19" t="s">
        <v>13</v>
      </c>
      <c r="D3" s="20" t="s">
        <v>14</v>
      </c>
      <c r="E3" s="21" t="s">
        <v>13</v>
      </c>
      <c r="F3" s="20" t="s">
        <v>14</v>
      </c>
      <c r="G3" s="21" t="s">
        <v>13</v>
      </c>
      <c r="H3" s="20" t="s">
        <v>14</v>
      </c>
      <c r="I3" s="21" t="s">
        <v>13</v>
      </c>
      <c r="J3" s="20" t="s">
        <v>14</v>
      </c>
      <c r="K3" s="21" t="s">
        <v>13</v>
      </c>
      <c r="L3" s="20" t="s">
        <v>14</v>
      </c>
      <c r="M3" s="21" t="s">
        <v>13</v>
      </c>
      <c r="N3" s="20" t="s">
        <v>14</v>
      </c>
      <c r="O3" s="82" t="s">
        <v>13</v>
      </c>
      <c r="P3" s="20" t="s">
        <v>14</v>
      </c>
      <c r="Q3" s="21" t="s">
        <v>13</v>
      </c>
      <c r="R3" s="20" t="s">
        <v>14</v>
      </c>
      <c r="S3" s="22" t="s">
        <v>15</v>
      </c>
      <c r="T3" s="23" t="s">
        <v>14</v>
      </c>
      <c r="U3" s="24" t="s">
        <v>16</v>
      </c>
      <c r="V3" s="25" t="s">
        <v>17</v>
      </c>
      <c r="W3" s="83" t="s">
        <v>18</v>
      </c>
      <c r="X3" s="84" t="s">
        <v>19</v>
      </c>
    </row>
    <row r="4" spans="1:24">
      <c r="A4" s="1" t="s">
        <v>54</v>
      </c>
      <c r="B4" s="28" t="s">
        <v>55</v>
      </c>
      <c r="C4" s="29">
        <v>176</v>
      </c>
      <c r="D4" s="30">
        <v>1</v>
      </c>
      <c r="E4" s="31">
        <v>235</v>
      </c>
      <c r="F4" s="30">
        <v>2</v>
      </c>
      <c r="G4" s="31">
        <v>194</v>
      </c>
      <c r="H4" s="30">
        <v>1</v>
      </c>
      <c r="I4" s="31">
        <v>276</v>
      </c>
      <c r="J4" s="30">
        <v>2</v>
      </c>
      <c r="K4" s="31">
        <v>162</v>
      </c>
      <c r="L4" s="30">
        <v>1</v>
      </c>
      <c r="M4" s="31">
        <v>183</v>
      </c>
      <c r="N4" s="30">
        <v>1</v>
      </c>
      <c r="O4" s="85">
        <v>232</v>
      </c>
      <c r="P4" s="30">
        <v>2</v>
      </c>
      <c r="Q4" s="31">
        <v>195</v>
      </c>
      <c r="R4" s="30">
        <v>2</v>
      </c>
      <c r="S4" s="32">
        <f>SUM(C4+E4+G4+I4+K4+M4+O4+Q4)</f>
        <v>1653</v>
      </c>
      <c r="T4" s="33">
        <f t="shared" ref="T4:T13" si="0">SUM(D4+F4+H4+J4+L4+N4+P4+R4)</f>
        <v>12</v>
      </c>
      <c r="U4" s="34">
        <f>COUNT(C4,E4,G4,I4,K4,M4,O4,Q4)</f>
        <v>8</v>
      </c>
      <c r="V4" s="30">
        <f t="shared" ref="V4:V11" si="1">IF(U4&gt;0,S4/U4," ")</f>
        <v>206.625</v>
      </c>
      <c r="W4" s="86">
        <f t="shared" ref="W4:W12" si="2">MAX(C4:R4)</f>
        <v>276</v>
      </c>
      <c r="X4" s="87">
        <f>IF(U4&gt;4,S4/U4," ")</f>
        <v>206.625</v>
      </c>
    </row>
    <row r="5" spans="1:24">
      <c r="A5" s="1" t="s">
        <v>56</v>
      </c>
      <c r="B5" s="28" t="s">
        <v>57</v>
      </c>
      <c r="C5" s="29">
        <v>205</v>
      </c>
      <c r="D5" s="30">
        <v>1</v>
      </c>
      <c r="E5" s="31">
        <v>179</v>
      </c>
      <c r="F5" s="30">
        <v>1</v>
      </c>
      <c r="G5" s="31">
        <v>171</v>
      </c>
      <c r="H5" s="30">
        <v>2</v>
      </c>
      <c r="I5" s="31">
        <v>235</v>
      </c>
      <c r="J5" s="30">
        <v>2</v>
      </c>
      <c r="K5" s="31">
        <v>233</v>
      </c>
      <c r="L5" s="30">
        <v>2</v>
      </c>
      <c r="M5" s="31">
        <v>173</v>
      </c>
      <c r="N5" s="30">
        <v>1</v>
      </c>
      <c r="O5" s="85">
        <v>267</v>
      </c>
      <c r="P5" s="30">
        <v>2</v>
      </c>
      <c r="Q5" s="31">
        <v>213</v>
      </c>
      <c r="R5" s="30">
        <v>1</v>
      </c>
      <c r="S5" s="32">
        <f t="shared" ref="S5:S13" si="3">SUM(C5+E5+G5+I5+K5+M5+O5+Q5)</f>
        <v>1676</v>
      </c>
      <c r="T5" s="33">
        <f t="shared" si="0"/>
        <v>12</v>
      </c>
      <c r="U5" s="34">
        <f t="shared" ref="U5:U13" si="4">COUNT(C5,E5,G5,I5,K5,M5,O5,Q5)</f>
        <v>8</v>
      </c>
      <c r="V5" s="30">
        <f t="shared" si="1"/>
        <v>209.5</v>
      </c>
      <c r="W5" s="86">
        <f t="shared" si="2"/>
        <v>267</v>
      </c>
      <c r="X5" s="87">
        <f t="shared" ref="X5:X11" si="5">IF(U5&gt;4,S5/U5," ")</f>
        <v>209.5</v>
      </c>
    </row>
    <row r="6" spans="1:24">
      <c r="A6" s="1" t="s">
        <v>58</v>
      </c>
      <c r="B6" s="28" t="s">
        <v>59</v>
      </c>
      <c r="C6" s="29">
        <v>190</v>
      </c>
      <c r="D6" s="30">
        <v>1</v>
      </c>
      <c r="E6" s="31">
        <v>190</v>
      </c>
      <c r="F6" s="30">
        <v>1</v>
      </c>
      <c r="G6" s="31">
        <v>175</v>
      </c>
      <c r="H6" s="30">
        <v>1</v>
      </c>
      <c r="I6" s="31">
        <v>222</v>
      </c>
      <c r="J6" s="30">
        <v>1</v>
      </c>
      <c r="K6" s="31">
        <v>253</v>
      </c>
      <c r="L6" s="30">
        <v>2</v>
      </c>
      <c r="M6" s="31">
        <v>233</v>
      </c>
      <c r="N6" s="30">
        <v>2</v>
      </c>
      <c r="O6" s="85">
        <v>229</v>
      </c>
      <c r="P6" s="30">
        <v>2</v>
      </c>
      <c r="Q6" s="31">
        <v>158</v>
      </c>
      <c r="R6" s="30">
        <v>2</v>
      </c>
      <c r="S6" s="32">
        <f t="shared" si="3"/>
        <v>1650</v>
      </c>
      <c r="T6" s="33">
        <f t="shared" si="0"/>
        <v>12</v>
      </c>
      <c r="U6" s="34">
        <f t="shared" si="4"/>
        <v>8</v>
      </c>
      <c r="V6" s="30">
        <f t="shared" si="1"/>
        <v>206.25</v>
      </c>
      <c r="W6" s="86">
        <f t="shared" si="2"/>
        <v>253</v>
      </c>
      <c r="X6" s="87">
        <f t="shared" si="5"/>
        <v>206.25</v>
      </c>
    </row>
    <row r="7" spans="1:24">
      <c r="A7" s="1" t="s">
        <v>60</v>
      </c>
      <c r="B7" s="28" t="s">
        <v>61</v>
      </c>
      <c r="C7" s="29">
        <v>132</v>
      </c>
      <c r="D7" s="30">
        <v>1</v>
      </c>
      <c r="E7" s="31">
        <v>201</v>
      </c>
      <c r="F7" s="30">
        <v>2</v>
      </c>
      <c r="G7" s="31">
        <v>277</v>
      </c>
      <c r="H7" s="30">
        <v>2</v>
      </c>
      <c r="I7" s="31">
        <v>184</v>
      </c>
      <c r="J7" s="30">
        <v>1</v>
      </c>
      <c r="K7" s="31">
        <v>193</v>
      </c>
      <c r="L7" s="30">
        <v>2</v>
      </c>
      <c r="M7" s="31">
        <v>156</v>
      </c>
      <c r="N7" s="30">
        <v>1</v>
      </c>
      <c r="O7" s="85">
        <v>179</v>
      </c>
      <c r="P7" s="30">
        <v>2</v>
      </c>
      <c r="Q7" s="31">
        <v>183</v>
      </c>
      <c r="R7" s="30">
        <v>1</v>
      </c>
      <c r="S7" s="32">
        <f t="shared" si="3"/>
        <v>1505</v>
      </c>
      <c r="T7" s="33">
        <f t="shared" si="0"/>
        <v>12</v>
      </c>
      <c r="U7" s="34">
        <f t="shared" si="4"/>
        <v>8</v>
      </c>
      <c r="V7" s="30">
        <f t="shared" si="1"/>
        <v>188.125</v>
      </c>
      <c r="W7" s="86">
        <f t="shared" si="2"/>
        <v>277</v>
      </c>
      <c r="X7" s="87">
        <f t="shared" si="5"/>
        <v>188.125</v>
      </c>
    </row>
    <row r="8" spans="1:24">
      <c r="A8" s="1" t="s">
        <v>62</v>
      </c>
      <c r="B8" s="28" t="s">
        <v>63</v>
      </c>
      <c r="C8" s="29">
        <v>269</v>
      </c>
      <c r="D8" s="30">
        <v>2</v>
      </c>
      <c r="E8" s="31">
        <v>258</v>
      </c>
      <c r="F8" s="30">
        <v>2</v>
      </c>
      <c r="G8" s="31">
        <v>219</v>
      </c>
      <c r="H8" s="30">
        <v>2</v>
      </c>
      <c r="I8" s="31">
        <v>200</v>
      </c>
      <c r="J8" s="30">
        <v>2</v>
      </c>
      <c r="K8" s="31">
        <v>206</v>
      </c>
      <c r="L8" s="30">
        <v>2</v>
      </c>
      <c r="M8" s="31">
        <v>234</v>
      </c>
      <c r="N8" s="30">
        <v>2</v>
      </c>
      <c r="O8" s="85">
        <v>258</v>
      </c>
      <c r="P8" s="30">
        <v>2</v>
      </c>
      <c r="Q8" s="31">
        <v>205</v>
      </c>
      <c r="R8" s="30">
        <v>2</v>
      </c>
      <c r="S8" s="32">
        <f t="shared" si="3"/>
        <v>1849</v>
      </c>
      <c r="T8" s="33">
        <f t="shared" si="0"/>
        <v>16</v>
      </c>
      <c r="U8" s="34">
        <f t="shared" si="4"/>
        <v>8</v>
      </c>
      <c r="V8" s="30">
        <f t="shared" si="1"/>
        <v>231.125</v>
      </c>
      <c r="W8" s="86">
        <f t="shared" si="2"/>
        <v>269</v>
      </c>
      <c r="X8" s="87">
        <f t="shared" si="5"/>
        <v>231.125</v>
      </c>
    </row>
    <row r="9" spans="1:24">
      <c r="A9" s="1" t="s">
        <v>64</v>
      </c>
      <c r="B9" s="28" t="s">
        <v>65</v>
      </c>
      <c r="C9" s="29">
        <v>196</v>
      </c>
      <c r="D9" s="30">
        <v>1</v>
      </c>
      <c r="E9" s="31">
        <v>189</v>
      </c>
      <c r="F9" s="30">
        <v>2</v>
      </c>
      <c r="G9" s="31">
        <v>198</v>
      </c>
      <c r="H9" s="30">
        <v>2</v>
      </c>
      <c r="I9" s="31">
        <v>176</v>
      </c>
      <c r="J9" s="30">
        <v>1</v>
      </c>
      <c r="K9" s="31">
        <v>194</v>
      </c>
      <c r="L9" s="30">
        <v>1</v>
      </c>
      <c r="M9" s="31">
        <v>185</v>
      </c>
      <c r="N9" s="30">
        <v>1</v>
      </c>
      <c r="O9" s="85">
        <v>171</v>
      </c>
      <c r="P9" s="30">
        <v>1</v>
      </c>
      <c r="Q9" s="31">
        <v>167</v>
      </c>
      <c r="R9" s="30">
        <v>2</v>
      </c>
      <c r="S9" s="32">
        <f t="shared" si="3"/>
        <v>1476</v>
      </c>
      <c r="T9" s="33">
        <f t="shared" si="0"/>
        <v>11</v>
      </c>
      <c r="U9" s="34">
        <f t="shared" si="4"/>
        <v>8</v>
      </c>
      <c r="V9" s="30">
        <f t="shared" si="1"/>
        <v>184.5</v>
      </c>
      <c r="W9" s="86">
        <f t="shared" si="2"/>
        <v>198</v>
      </c>
      <c r="X9" s="87">
        <f t="shared" si="5"/>
        <v>184.5</v>
      </c>
    </row>
    <row r="10" spans="1:24">
      <c r="A10" s="1" t="s">
        <v>66</v>
      </c>
      <c r="B10" s="28" t="s">
        <v>67</v>
      </c>
      <c r="C10" s="29">
        <v>178</v>
      </c>
      <c r="D10" s="30">
        <v>1</v>
      </c>
      <c r="E10" s="31">
        <v>183</v>
      </c>
      <c r="F10" s="30">
        <v>2</v>
      </c>
      <c r="G10" s="31">
        <v>186</v>
      </c>
      <c r="H10" s="30">
        <v>1</v>
      </c>
      <c r="I10" s="31">
        <v>193</v>
      </c>
      <c r="J10" s="30">
        <v>1</v>
      </c>
      <c r="K10" s="31">
        <v>246</v>
      </c>
      <c r="L10" s="30">
        <v>2</v>
      </c>
      <c r="M10" s="31">
        <v>256</v>
      </c>
      <c r="N10" s="30">
        <v>2</v>
      </c>
      <c r="O10" s="85">
        <v>206</v>
      </c>
      <c r="P10" s="30">
        <v>2</v>
      </c>
      <c r="Q10" s="31">
        <v>215</v>
      </c>
      <c r="R10" s="30">
        <v>2</v>
      </c>
      <c r="S10" s="32">
        <f t="shared" si="3"/>
        <v>1663</v>
      </c>
      <c r="T10" s="33">
        <f t="shared" si="0"/>
        <v>13</v>
      </c>
      <c r="U10" s="34">
        <f t="shared" si="4"/>
        <v>8</v>
      </c>
      <c r="V10" s="30">
        <f t="shared" si="1"/>
        <v>207.875</v>
      </c>
      <c r="W10" s="86">
        <f t="shared" si="2"/>
        <v>256</v>
      </c>
      <c r="X10" s="87">
        <f t="shared" si="5"/>
        <v>207.875</v>
      </c>
    </row>
    <row r="11" spans="1:24">
      <c r="A11" s="1" t="s">
        <v>68</v>
      </c>
      <c r="B11" s="38" t="s">
        <v>69</v>
      </c>
      <c r="C11" s="29">
        <v>223</v>
      </c>
      <c r="D11" s="30">
        <v>2</v>
      </c>
      <c r="E11" s="31">
        <v>254</v>
      </c>
      <c r="F11" s="30">
        <v>2</v>
      </c>
      <c r="G11" s="31">
        <v>223</v>
      </c>
      <c r="H11" s="30">
        <v>2</v>
      </c>
      <c r="I11" s="31">
        <v>233</v>
      </c>
      <c r="J11" s="30">
        <v>2</v>
      </c>
      <c r="K11" s="31">
        <v>178</v>
      </c>
      <c r="L11" s="30">
        <v>2</v>
      </c>
      <c r="M11" s="31">
        <v>237</v>
      </c>
      <c r="N11" s="30">
        <v>2</v>
      </c>
      <c r="O11" s="85">
        <v>193</v>
      </c>
      <c r="P11" s="30">
        <v>1</v>
      </c>
      <c r="Q11" s="31">
        <v>207</v>
      </c>
      <c r="R11" s="30">
        <v>1</v>
      </c>
      <c r="S11" s="32">
        <f t="shared" si="3"/>
        <v>1748</v>
      </c>
      <c r="T11" s="33">
        <f t="shared" si="0"/>
        <v>14</v>
      </c>
      <c r="U11" s="34">
        <f t="shared" si="4"/>
        <v>8</v>
      </c>
      <c r="V11" s="30">
        <f t="shared" si="1"/>
        <v>218.5</v>
      </c>
      <c r="W11" s="86">
        <f t="shared" si="2"/>
        <v>254</v>
      </c>
      <c r="X11" s="87">
        <f t="shared" si="5"/>
        <v>218.5</v>
      </c>
    </row>
    <row r="12" spans="1:24">
      <c r="A12" s="1" t="s">
        <v>70</v>
      </c>
      <c r="B12" s="88" t="s">
        <v>71</v>
      </c>
      <c r="C12" s="29"/>
      <c r="D12" s="30"/>
      <c r="E12" s="31"/>
      <c r="F12" s="30"/>
      <c r="G12" s="31"/>
      <c r="H12" s="30"/>
      <c r="I12" s="31"/>
      <c r="J12" s="30"/>
      <c r="K12" s="31"/>
      <c r="L12" s="30"/>
      <c r="M12" s="31"/>
      <c r="N12" s="30"/>
      <c r="O12" s="85"/>
      <c r="P12" s="30"/>
      <c r="Q12" s="31"/>
      <c r="R12" s="30"/>
      <c r="S12" s="32">
        <f t="shared" si="3"/>
        <v>0</v>
      </c>
      <c r="T12" s="33">
        <f t="shared" si="0"/>
        <v>0</v>
      </c>
      <c r="U12" s="34">
        <f t="shared" si="4"/>
        <v>0</v>
      </c>
      <c r="V12" s="30" t="str">
        <f>IF(U12&gt;0,S12/U12," ")</f>
        <v xml:space="preserve"> </v>
      </c>
      <c r="W12" s="86">
        <f t="shared" si="2"/>
        <v>0</v>
      </c>
      <c r="X12" s="87"/>
    </row>
    <row r="13" spans="1:24" ht="15" thickBot="1">
      <c r="A13" s="7"/>
      <c r="B13" s="41" t="s">
        <v>38</v>
      </c>
      <c r="C13" s="29"/>
      <c r="D13" s="30"/>
      <c r="E13" s="31"/>
      <c r="F13" s="30"/>
      <c r="G13" s="31"/>
      <c r="H13" s="30"/>
      <c r="I13" s="31"/>
      <c r="J13" s="30"/>
      <c r="K13" s="31"/>
      <c r="L13" s="30"/>
      <c r="M13" s="31"/>
      <c r="N13" s="30"/>
      <c r="O13" s="85"/>
      <c r="P13" s="30"/>
      <c r="Q13" s="31"/>
      <c r="R13" s="30"/>
      <c r="S13" s="32">
        <f t="shared" si="3"/>
        <v>0</v>
      </c>
      <c r="T13" s="33">
        <f t="shared" si="0"/>
        <v>0</v>
      </c>
      <c r="U13" s="34">
        <f t="shared" si="4"/>
        <v>0</v>
      </c>
      <c r="V13" s="89"/>
      <c r="W13" s="90"/>
      <c r="X13" s="91"/>
    </row>
    <row r="14" spans="1:24" ht="15" thickBot="1">
      <c r="A14" s="7"/>
      <c r="B14" s="45"/>
      <c r="C14" s="46">
        <f>SUM(C4:C13)</f>
        <v>1569</v>
      </c>
      <c r="D14" s="47">
        <f t="shared" ref="D14:R14" si="6">SUM(D4:D13)</f>
        <v>10</v>
      </c>
      <c r="E14" s="46">
        <f t="shared" si="6"/>
        <v>1689</v>
      </c>
      <c r="F14" s="47">
        <f t="shared" si="6"/>
        <v>14</v>
      </c>
      <c r="G14" s="46">
        <f t="shared" si="6"/>
        <v>1643</v>
      </c>
      <c r="H14" s="47">
        <f t="shared" si="6"/>
        <v>13</v>
      </c>
      <c r="I14" s="46">
        <f t="shared" si="6"/>
        <v>1719</v>
      </c>
      <c r="J14" s="47">
        <f t="shared" si="6"/>
        <v>12</v>
      </c>
      <c r="K14" s="46">
        <f t="shared" si="6"/>
        <v>1665</v>
      </c>
      <c r="L14" s="47">
        <f t="shared" si="6"/>
        <v>14</v>
      </c>
      <c r="M14" s="46">
        <f t="shared" si="6"/>
        <v>1657</v>
      </c>
      <c r="N14" s="47">
        <f t="shared" si="6"/>
        <v>12</v>
      </c>
      <c r="O14" s="92">
        <f>SUM(O4:O13)</f>
        <v>1735</v>
      </c>
      <c r="P14" s="47">
        <f t="shared" si="6"/>
        <v>14</v>
      </c>
      <c r="Q14" s="46">
        <f t="shared" si="6"/>
        <v>1543</v>
      </c>
      <c r="R14" s="47">
        <f t="shared" si="6"/>
        <v>13</v>
      </c>
      <c r="S14" s="13"/>
      <c r="T14" s="48"/>
      <c r="U14" s="49"/>
      <c r="V14" s="93" t="s">
        <v>39</v>
      </c>
      <c r="W14" s="51"/>
      <c r="X14" s="52"/>
    </row>
    <row r="15" spans="1:24" ht="15" thickBot="1">
      <c r="A15" s="7"/>
      <c r="B15" s="45"/>
      <c r="C15" s="5"/>
      <c r="D15" s="4"/>
      <c r="E15" s="53">
        <f>C14</f>
        <v>1569</v>
      </c>
      <c r="F15" s="54">
        <f>D14</f>
        <v>10</v>
      </c>
      <c r="G15" s="55">
        <f t="shared" ref="G15:R15" si="7">E16</f>
        <v>3258</v>
      </c>
      <c r="H15" s="54">
        <f t="shared" si="7"/>
        <v>24</v>
      </c>
      <c r="I15" s="55">
        <f t="shared" si="7"/>
        <v>4901</v>
      </c>
      <c r="J15" s="54">
        <f t="shared" si="7"/>
        <v>37</v>
      </c>
      <c r="K15" s="55">
        <f t="shared" si="7"/>
        <v>6620</v>
      </c>
      <c r="L15" s="54">
        <f t="shared" si="7"/>
        <v>49</v>
      </c>
      <c r="M15" s="55">
        <f t="shared" si="7"/>
        <v>8285</v>
      </c>
      <c r="N15" s="54">
        <f t="shared" si="7"/>
        <v>63</v>
      </c>
      <c r="O15" s="94">
        <f t="shared" si="7"/>
        <v>9942</v>
      </c>
      <c r="P15" s="54">
        <f t="shared" si="7"/>
        <v>75</v>
      </c>
      <c r="Q15" s="55">
        <f t="shared" si="7"/>
        <v>11677</v>
      </c>
      <c r="R15" s="54">
        <f t="shared" si="7"/>
        <v>89</v>
      </c>
      <c r="S15" s="56"/>
      <c r="T15" s="57"/>
      <c r="U15" s="49">
        <f>SUM(U4:U13)</f>
        <v>64</v>
      </c>
      <c r="V15" s="58" t="s">
        <v>17</v>
      </c>
      <c r="W15" s="59" t="s">
        <v>18</v>
      </c>
      <c r="X15" s="60" t="s">
        <v>17</v>
      </c>
    </row>
    <row r="16" spans="1:24" ht="15" thickBot="1">
      <c r="A16" s="7"/>
      <c r="B16" s="61" t="s">
        <v>40</v>
      </c>
      <c r="C16" s="62"/>
      <c r="D16" s="63"/>
      <c r="E16" s="64">
        <f>SUM(E14+E15)</f>
        <v>3258</v>
      </c>
      <c r="F16" s="65">
        <f t="shared" ref="F16:R16" si="8">SUM(F14+F15)</f>
        <v>24</v>
      </c>
      <c r="G16" s="64">
        <f t="shared" si="8"/>
        <v>4901</v>
      </c>
      <c r="H16" s="65">
        <f t="shared" si="8"/>
        <v>37</v>
      </c>
      <c r="I16" s="64">
        <f t="shared" si="8"/>
        <v>6620</v>
      </c>
      <c r="J16" s="65">
        <f t="shared" si="8"/>
        <v>49</v>
      </c>
      <c r="K16" s="64">
        <f t="shared" si="8"/>
        <v>8285</v>
      </c>
      <c r="L16" s="65">
        <f t="shared" si="8"/>
        <v>63</v>
      </c>
      <c r="M16" s="64">
        <f t="shared" si="8"/>
        <v>9942</v>
      </c>
      <c r="N16" s="65">
        <f t="shared" si="8"/>
        <v>75</v>
      </c>
      <c r="O16" s="95">
        <f t="shared" si="8"/>
        <v>11677</v>
      </c>
      <c r="P16" s="65">
        <f t="shared" si="8"/>
        <v>89</v>
      </c>
      <c r="Q16" s="64">
        <f t="shared" si="8"/>
        <v>13220</v>
      </c>
      <c r="R16" s="65">
        <f t="shared" si="8"/>
        <v>102</v>
      </c>
      <c r="S16" s="66">
        <f>SUM(S4:S13)</f>
        <v>13220</v>
      </c>
      <c r="T16" s="67">
        <f>SUM(T4:T13)</f>
        <v>102</v>
      </c>
      <c r="U16" s="68"/>
      <c r="V16" s="69">
        <f>MAX(V4:V12)</f>
        <v>231.125</v>
      </c>
      <c r="W16" s="70">
        <f>MAX(W4:W12)</f>
        <v>277</v>
      </c>
      <c r="X16" s="71">
        <f>MAX(X4:X11)</f>
        <v>231.125</v>
      </c>
    </row>
    <row r="17" spans="1:24">
      <c r="A17" s="7"/>
      <c r="B17" s="72"/>
      <c r="C17" s="73"/>
      <c r="D17" s="1"/>
      <c r="E17" s="73"/>
      <c r="F17" s="1"/>
      <c r="G17" s="73"/>
      <c r="H17" s="1"/>
      <c r="I17" s="73"/>
      <c r="J17" s="1"/>
      <c r="K17" s="73"/>
      <c r="L17" s="1"/>
      <c r="M17" s="73"/>
      <c r="N17" s="1"/>
      <c r="O17" s="17"/>
      <c r="P17" s="1"/>
      <c r="Q17" s="73"/>
      <c r="R17" s="1"/>
      <c r="S17" s="73"/>
      <c r="T17" s="1"/>
      <c r="U17" s="73"/>
      <c r="V17" s="1"/>
      <c r="W17" s="73"/>
      <c r="X17" s="74"/>
    </row>
    <row r="18" spans="1:24" ht="15" thickBot="1">
      <c r="A18" s="7"/>
      <c r="B18" s="2"/>
      <c r="C18" s="5"/>
      <c r="D18" s="4"/>
      <c r="E18" s="5"/>
      <c r="F18" s="4"/>
      <c r="G18" s="5"/>
      <c r="H18" s="4"/>
      <c r="I18" s="5"/>
      <c r="J18" s="4"/>
      <c r="K18" s="5"/>
      <c r="L18" s="4"/>
      <c r="M18" s="5"/>
      <c r="N18" s="4"/>
      <c r="O18" s="3"/>
      <c r="P18" s="4"/>
      <c r="Q18" s="5"/>
      <c r="R18" s="4"/>
      <c r="S18" s="5"/>
      <c r="T18" s="4"/>
      <c r="U18" s="5"/>
      <c r="V18" s="4"/>
      <c r="W18" s="5"/>
      <c r="X18" s="74"/>
    </row>
    <row r="19" spans="1:24">
      <c r="A19" s="7"/>
      <c r="B19" s="8" t="s">
        <v>72</v>
      </c>
      <c r="C19" s="9" t="s">
        <v>1</v>
      </c>
      <c r="D19" s="10"/>
      <c r="E19" s="10" t="s">
        <v>2</v>
      </c>
      <c r="F19" s="10"/>
      <c r="G19" s="10" t="s">
        <v>3</v>
      </c>
      <c r="H19" s="10"/>
      <c r="I19" s="10" t="s">
        <v>4</v>
      </c>
      <c r="J19" s="10"/>
      <c r="K19" s="10" t="s">
        <v>5</v>
      </c>
      <c r="L19" s="10"/>
      <c r="M19" s="10" t="s">
        <v>6</v>
      </c>
      <c r="N19" s="10"/>
      <c r="O19" s="10" t="s">
        <v>7</v>
      </c>
      <c r="P19" s="10"/>
      <c r="Q19" s="10" t="s">
        <v>42</v>
      </c>
      <c r="R19" s="10"/>
      <c r="S19" s="11" t="s">
        <v>9</v>
      </c>
      <c r="T19" s="12"/>
      <c r="U19" s="13"/>
      <c r="V19" s="14"/>
      <c r="W19" s="80" t="s">
        <v>10</v>
      </c>
      <c r="X19" s="81" t="s">
        <v>11</v>
      </c>
    </row>
    <row r="20" spans="1:24">
      <c r="A20" s="17"/>
      <c r="B20" s="18" t="s">
        <v>12</v>
      </c>
      <c r="C20" s="19" t="s">
        <v>13</v>
      </c>
      <c r="D20" s="20" t="s">
        <v>14</v>
      </c>
      <c r="E20" s="21" t="s">
        <v>13</v>
      </c>
      <c r="F20" s="20" t="s">
        <v>14</v>
      </c>
      <c r="G20" s="21" t="s">
        <v>13</v>
      </c>
      <c r="H20" s="20" t="s">
        <v>14</v>
      </c>
      <c r="I20" s="21" t="s">
        <v>13</v>
      </c>
      <c r="J20" s="20" t="s">
        <v>14</v>
      </c>
      <c r="K20" s="21" t="s">
        <v>13</v>
      </c>
      <c r="L20" s="20" t="s">
        <v>14</v>
      </c>
      <c r="M20" s="21" t="s">
        <v>13</v>
      </c>
      <c r="N20" s="20" t="s">
        <v>14</v>
      </c>
      <c r="O20" s="82" t="s">
        <v>13</v>
      </c>
      <c r="P20" s="20" t="s">
        <v>14</v>
      </c>
      <c r="Q20" s="21" t="s">
        <v>13</v>
      </c>
      <c r="R20" s="20" t="s">
        <v>14</v>
      </c>
      <c r="S20" s="22" t="s">
        <v>15</v>
      </c>
      <c r="T20" s="23" t="s">
        <v>14</v>
      </c>
      <c r="U20" s="24" t="s">
        <v>16</v>
      </c>
      <c r="V20" s="25" t="s">
        <v>17</v>
      </c>
      <c r="W20" s="83" t="s">
        <v>18</v>
      </c>
      <c r="X20" s="84" t="s">
        <v>19</v>
      </c>
    </row>
    <row r="21" spans="1:24">
      <c r="A21" s="1" t="s">
        <v>54</v>
      </c>
      <c r="B21" s="28" t="s">
        <v>73</v>
      </c>
      <c r="C21" s="29">
        <v>188</v>
      </c>
      <c r="D21" s="30">
        <v>1</v>
      </c>
      <c r="E21" s="31">
        <v>221</v>
      </c>
      <c r="F21" s="30">
        <v>2</v>
      </c>
      <c r="G21" s="31">
        <v>219</v>
      </c>
      <c r="H21" s="30">
        <v>2</v>
      </c>
      <c r="I21" s="31">
        <v>190</v>
      </c>
      <c r="J21" s="30">
        <v>2</v>
      </c>
      <c r="K21" s="31">
        <v>203</v>
      </c>
      <c r="L21" s="30">
        <v>2</v>
      </c>
      <c r="M21" s="31">
        <v>244</v>
      </c>
      <c r="N21" s="30">
        <v>2</v>
      </c>
      <c r="O21" s="85">
        <v>158</v>
      </c>
      <c r="P21" s="30">
        <v>2</v>
      </c>
      <c r="Q21" s="31">
        <v>171</v>
      </c>
      <c r="R21" s="30">
        <v>2</v>
      </c>
      <c r="S21" s="32">
        <f>SUM(C21+E21+G21+I21+K21+M21+O21+Q21)</f>
        <v>1594</v>
      </c>
      <c r="T21" s="33">
        <f>SUM(D21+F21+H21+J21+L21+N21+P21+R21)</f>
        <v>15</v>
      </c>
      <c r="U21" s="34">
        <f>COUNT(C21,E21,G21,I21,K21,M21,O21,Q21)</f>
        <v>8</v>
      </c>
      <c r="V21" s="30">
        <f t="shared" ref="V21:V28" si="9">IF(U21&gt;0,S21/U21," ")</f>
        <v>199.25</v>
      </c>
      <c r="W21" s="86">
        <f t="shared" ref="W21:W29" si="10">MAX(C21:R21)</f>
        <v>244</v>
      </c>
      <c r="X21" s="87">
        <f t="shared" ref="X21:X28" si="11">IF(U21&gt;4,S21/U21," ")</f>
        <v>199.25</v>
      </c>
    </row>
    <row r="22" spans="1:24">
      <c r="A22" s="1" t="s">
        <v>56</v>
      </c>
      <c r="B22" s="37" t="s">
        <v>74</v>
      </c>
      <c r="C22" s="29">
        <v>154</v>
      </c>
      <c r="D22" s="30">
        <v>1</v>
      </c>
      <c r="E22" s="31">
        <v>172</v>
      </c>
      <c r="F22" s="30">
        <v>2</v>
      </c>
      <c r="G22" s="31">
        <v>220</v>
      </c>
      <c r="H22" s="30">
        <v>2</v>
      </c>
      <c r="I22" s="31">
        <v>149</v>
      </c>
      <c r="J22" s="30">
        <v>1</v>
      </c>
      <c r="K22" s="31">
        <v>147</v>
      </c>
      <c r="L22" s="30">
        <v>1</v>
      </c>
      <c r="M22" s="31"/>
      <c r="N22" s="30"/>
      <c r="O22" s="85">
        <v>155</v>
      </c>
      <c r="P22" s="30">
        <v>2</v>
      </c>
      <c r="Q22" s="31">
        <v>155</v>
      </c>
      <c r="R22" s="30">
        <v>2</v>
      </c>
      <c r="S22" s="32">
        <f t="shared" ref="S22:T30" si="12">SUM(C22+E22+G22+I22+K22+M22+O22+Q22)</f>
        <v>1152</v>
      </c>
      <c r="T22" s="33">
        <f t="shared" si="12"/>
        <v>11</v>
      </c>
      <c r="U22" s="34">
        <f t="shared" ref="U22:U30" si="13">COUNT(C22,E22,G22,I22,K22,M22,O22,Q22)</f>
        <v>7</v>
      </c>
      <c r="V22" s="30">
        <f t="shared" si="9"/>
        <v>164.57142857142858</v>
      </c>
      <c r="W22" s="86">
        <f t="shared" si="10"/>
        <v>220</v>
      </c>
      <c r="X22" s="87">
        <f t="shared" si="11"/>
        <v>164.57142857142858</v>
      </c>
    </row>
    <row r="23" spans="1:24">
      <c r="A23" s="1" t="s">
        <v>58</v>
      </c>
      <c r="B23" s="28" t="s">
        <v>75</v>
      </c>
      <c r="C23" s="29">
        <v>225</v>
      </c>
      <c r="D23" s="30">
        <v>2</v>
      </c>
      <c r="E23" s="31">
        <v>160</v>
      </c>
      <c r="F23" s="30">
        <v>1</v>
      </c>
      <c r="G23" s="31">
        <v>198</v>
      </c>
      <c r="H23" s="30">
        <v>2</v>
      </c>
      <c r="I23" s="31">
        <v>244</v>
      </c>
      <c r="J23" s="30">
        <v>2</v>
      </c>
      <c r="K23" s="31">
        <v>178</v>
      </c>
      <c r="L23" s="30">
        <v>1</v>
      </c>
      <c r="M23" s="31">
        <v>195</v>
      </c>
      <c r="N23" s="30">
        <v>2</v>
      </c>
      <c r="O23" s="85">
        <v>182</v>
      </c>
      <c r="P23" s="30">
        <v>1</v>
      </c>
      <c r="Q23" s="31">
        <v>156</v>
      </c>
      <c r="R23" s="30">
        <v>1</v>
      </c>
      <c r="S23" s="32">
        <f t="shared" si="12"/>
        <v>1538</v>
      </c>
      <c r="T23" s="33">
        <f t="shared" si="12"/>
        <v>12</v>
      </c>
      <c r="U23" s="34">
        <f t="shared" si="13"/>
        <v>8</v>
      </c>
      <c r="V23" s="30">
        <f t="shared" si="9"/>
        <v>192.25</v>
      </c>
      <c r="W23" s="86">
        <f t="shared" si="10"/>
        <v>244</v>
      </c>
      <c r="X23" s="87">
        <f t="shared" si="11"/>
        <v>192.25</v>
      </c>
    </row>
    <row r="24" spans="1:24">
      <c r="A24" s="1" t="s">
        <v>60</v>
      </c>
      <c r="B24" s="28" t="s">
        <v>76</v>
      </c>
      <c r="C24" s="29">
        <v>253</v>
      </c>
      <c r="D24" s="30">
        <v>2</v>
      </c>
      <c r="E24" s="31">
        <v>172</v>
      </c>
      <c r="F24" s="30">
        <v>1</v>
      </c>
      <c r="G24" s="31">
        <v>197</v>
      </c>
      <c r="H24" s="30">
        <v>2</v>
      </c>
      <c r="I24" s="31">
        <v>180</v>
      </c>
      <c r="J24" s="30">
        <v>2</v>
      </c>
      <c r="K24" s="31">
        <v>190</v>
      </c>
      <c r="L24" s="30">
        <v>2</v>
      </c>
      <c r="M24" s="31">
        <v>171</v>
      </c>
      <c r="N24" s="30">
        <v>2</v>
      </c>
      <c r="O24" s="85">
        <v>189</v>
      </c>
      <c r="P24" s="30">
        <v>2</v>
      </c>
      <c r="Q24" s="31">
        <v>194</v>
      </c>
      <c r="R24" s="30">
        <v>1</v>
      </c>
      <c r="S24" s="32">
        <f t="shared" si="12"/>
        <v>1546</v>
      </c>
      <c r="T24" s="33">
        <f t="shared" si="12"/>
        <v>14</v>
      </c>
      <c r="U24" s="34">
        <f t="shared" si="13"/>
        <v>8</v>
      </c>
      <c r="V24" s="30">
        <f t="shared" si="9"/>
        <v>193.25</v>
      </c>
      <c r="W24" s="86">
        <f t="shared" si="10"/>
        <v>253</v>
      </c>
      <c r="X24" s="87">
        <f t="shared" si="11"/>
        <v>193.25</v>
      </c>
    </row>
    <row r="25" spans="1:24">
      <c r="A25" s="1" t="s">
        <v>62</v>
      </c>
      <c r="B25" s="28" t="s">
        <v>77</v>
      </c>
      <c r="C25" s="29">
        <v>193</v>
      </c>
      <c r="D25" s="30">
        <v>2</v>
      </c>
      <c r="E25" s="31">
        <v>166</v>
      </c>
      <c r="F25" s="30">
        <v>2</v>
      </c>
      <c r="G25" s="31">
        <v>158</v>
      </c>
      <c r="H25" s="30">
        <v>1</v>
      </c>
      <c r="I25" s="31">
        <v>203</v>
      </c>
      <c r="J25" s="30">
        <v>2</v>
      </c>
      <c r="K25" s="31">
        <v>220</v>
      </c>
      <c r="L25" s="30">
        <v>2</v>
      </c>
      <c r="M25" s="31">
        <v>172</v>
      </c>
      <c r="N25" s="30">
        <v>1</v>
      </c>
      <c r="O25" s="85">
        <v>156</v>
      </c>
      <c r="P25" s="30">
        <v>1</v>
      </c>
      <c r="Q25" s="31">
        <v>167</v>
      </c>
      <c r="R25" s="30">
        <v>2</v>
      </c>
      <c r="S25" s="32">
        <f t="shared" si="12"/>
        <v>1435</v>
      </c>
      <c r="T25" s="33">
        <f t="shared" si="12"/>
        <v>13</v>
      </c>
      <c r="U25" s="34">
        <f t="shared" si="13"/>
        <v>8</v>
      </c>
      <c r="V25" s="30">
        <f t="shared" si="9"/>
        <v>179.375</v>
      </c>
      <c r="W25" s="86">
        <f t="shared" si="10"/>
        <v>220</v>
      </c>
      <c r="X25" s="87">
        <f t="shared" si="11"/>
        <v>179.375</v>
      </c>
    </row>
    <row r="26" spans="1:24">
      <c r="A26" s="1" t="s">
        <v>64</v>
      </c>
      <c r="B26" s="28" t="s">
        <v>78</v>
      </c>
      <c r="C26" s="29">
        <v>150</v>
      </c>
      <c r="D26" s="30">
        <v>1</v>
      </c>
      <c r="E26" s="31"/>
      <c r="F26" s="30"/>
      <c r="G26" s="31">
        <v>158</v>
      </c>
      <c r="H26" s="30">
        <v>1</v>
      </c>
      <c r="I26" s="31">
        <v>181</v>
      </c>
      <c r="J26" s="30">
        <v>2</v>
      </c>
      <c r="K26" s="31">
        <v>199</v>
      </c>
      <c r="L26" s="30">
        <v>1</v>
      </c>
      <c r="M26" s="31">
        <v>212</v>
      </c>
      <c r="N26" s="30">
        <v>2</v>
      </c>
      <c r="O26" s="85">
        <v>152</v>
      </c>
      <c r="P26" s="30">
        <v>1</v>
      </c>
      <c r="Q26" s="31">
        <v>179</v>
      </c>
      <c r="R26" s="30">
        <v>2</v>
      </c>
      <c r="S26" s="32">
        <f t="shared" si="12"/>
        <v>1231</v>
      </c>
      <c r="T26" s="33">
        <f t="shared" si="12"/>
        <v>10</v>
      </c>
      <c r="U26" s="34">
        <f t="shared" si="13"/>
        <v>7</v>
      </c>
      <c r="V26" s="30">
        <f t="shared" si="9"/>
        <v>175.85714285714286</v>
      </c>
      <c r="W26" s="86">
        <f t="shared" si="10"/>
        <v>212</v>
      </c>
      <c r="X26" s="87">
        <f t="shared" si="11"/>
        <v>175.85714285714286</v>
      </c>
    </row>
    <row r="27" spans="1:24">
      <c r="A27" s="1" t="s">
        <v>66</v>
      </c>
      <c r="B27" s="38" t="s">
        <v>79</v>
      </c>
      <c r="C27" s="29">
        <v>185</v>
      </c>
      <c r="D27" s="30">
        <v>1</v>
      </c>
      <c r="E27" s="31">
        <v>203</v>
      </c>
      <c r="F27" s="30">
        <v>1</v>
      </c>
      <c r="G27" s="31">
        <v>159</v>
      </c>
      <c r="H27" s="30">
        <v>1</v>
      </c>
      <c r="I27" s="31">
        <v>170</v>
      </c>
      <c r="J27" s="30">
        <v>2</v>
      </c>
      <c r="K27" s="31">
        <v>193</v>
      </c>
      <c r="L27" s="30">
        <v>2</v>
      </c>
      <c r="M27" s="31">
        <v>211</v>
      </c>
      <c r="N27" s="30">
        <v>2</v>
      </c>
      <c r="O27" s="85">
        <v>201</v>
      </c>
      <c r="P27" s="30">
        <v>2</v>
      </c>
      <c r="Q27" s="31">
        <v>199</v>
      </c>
      <c r="R27" s="30">
        <v>1</v>
      </c>
      <c r="S27" s="32">
        <f t="shared" si="12"/>
        <v>1521</v>
      </c>
      <c r="T27" s="33">
        <f t="shared" si="12"/>
        <v>12</v>
      </c>
      <c r="U27" s="34">
        <f t="shared" si="13"/>
        <v>8</v>
      </c>
      <c r="V27" s="30">
        <f t="shared" si="9"/>
        <v>190.125</v>
      </c>
      <c r="W27" s="86">
        <f t="shared" si="10"/>
        <v>211</v>
      </c>
      <c r="X27" s="87">
        <f t="shared" si="11"/>
        <v>190.125</v>
      </c>
    </row>
    <row r="28" spans="1:24">
      <c r="A28" s="1" t="s">
        <v>68</v>
      </c>
      <c r="B28" s="28" t="s">
        <v>80</v>
      </c>
      <c r="C28" s="29">
        <v>167</v>
      </c>
      <c r="D28" s="30">
        <v>2</v>
      </c>
      <c r="E28" s="31">
        <v>144</v>
      </c>
      <c r="F28" s="30">
        <v>1</v>
      </c>
      <c r="G28" s="31"/>
      <c r="H28" s="30"/>
      <c r="I28" s="31">
        <v>147</v>
      </c>
      <c r="J28" s="30">
        <v>1</v>
      </c>
      <c r="K28" s="31"/>
      <c r="L28" s="30"/>
      <c r="M28" s="31">
        <v>156</v>
      </c>
      <c r="N28" s="30">
        <v>1</v>
      </c>
      <c r="O28" s="85"/>
      <c r="P28" s="30"/>
      <c r="Q28" s="31">
        <v>158</v>
      </c>
      <c r="R28" s="30">
        <v>1</v>
      </c>
      <c r="S28" s="32">
        <f t="shared" si="12"/>
        <v>772</v>
      </c>
      <c r="T28" s="33">
        <f t="shared" si="12"/>
        <v>6</v>
      </c>
      <c r="U28" s="34">
        <f t="shared" si="13"/>
        <v>5</v>
      </c>
      <c r="V28" s="30">
        <f t="shared" si="9"/>
        <v>154.4</v>
      </c>
      <c r="W28" s="86">
        <f t="shared" si="10"/>
        <v>167</v>
      </c>
      <c r="X28" s="87">
        <f t="shared" si="11"/>
        <v>154.4</v>
      </c>
    </row>
    <row r="29" spans="1:24">
      <c r="A29" s="1" t="s">
        <v>70</v>
      </c>
      <c r="B29" s="88" t="s">
        <v>81</v>
      </c>
      <c r="C29" s="29"/>
      <c r="D29" s="30"/>
      <c r="E29" s="31">
        <v>148</v>
      </c>
      <c r="F29" s="30">
        <v>1</v>
      </c>
      <c r="G29" s="31">
        <v>147</v>
      </c>
      <c r="H29" s="30">
        <v>1</v>
      </c>
      <c r="I29" s="31"/>
      <c r="J29" s="30"/>
      <c r="K29" s="31">
        <v>160</v>
      </c>
      <c r="L29" s="30">
        <v>1</v>
      </c>
      <c r="M29" s="31">
        <v>186</v>
      </c>
      <c r="N29" s="30">
        <v>2</v>
      </c>
      <c r="O29" s="85">
        <v>124</v>
      </c>
      <c r="P29" s="30">
        <v>1</v>
      </c>
      <c r="Q29" s="31"/>
      <c r="R29" s="30"/>
      <c r="S29" s="32">
        <f t="shared" si="12"/>
        <v>765</v>
      </c>
      <c r="T29" s="33">
        <f t="shared" si="12"/>
        <v>6</v>
      </c>
      <c r="U29" s="34">
        <f t="shared" si="13"/>
        <v>5</v>
      </c>
      <c r="V29" s="30">
        <f>IF(U29&gt;0,S29/U29," ")</f>
        <v>153</v>
      </c>
      <c r="W29" s="86">
        <f t="shared" si="10"/>
        <v>186</v>
      </c>
      <c r="X29" s="87"/>
    </row>
    <row r="30" spans="1:24" ht="15" thickBot="1">
      <c r="A30" s="7"/>
      <c r="B30" s="41" t="s">
        <v>38</v>
      </c>
      <c r="C30" s="29"/>
      <c r="D30" s="30"/>
      <c r="E30" s="31"/>
      <c r="F30" s="30"/>
      <c r="G30" s="31"/>
      <c r="H30" s="30"/>
      <c r="I30" s="31"/>
      <c r="J30" s="30"/>
      <c r="K30" s="31"/>
      <c r="L30" s="30"/>
      <c r="M30" s="31"/>
      <c r="N30" s="30"/>
      <c r="O30" s="85"/>
      <c r="P30" s="30"/>
      <c r="Q30" s="31"/>
      <c r="R30" s="30"/>
      <c r="S30" s="32">
        <f t="shared" si="12"/>
        <v>0</v>
      </c>
      <c r="T30" s="33">
        <f t="shared" si="12"/>
        <v>0</v>
      </c>
      <c r="U30" s="34">
        <f t="shared" si="13"/>
        <v>0</v>
      </c>
      <c r="V30" s="89"/>
      <c r="W30" s="90"/>
      <c r="X30" s="91"/>
    </row>
    <row r="31" spans="1:24" ht="15" thickBot="1">
      <c r="A31" s="7"/>
      <c r="B31" s="45"/>
      <c r="C31" s="46">
        <f>SUM(C21:C30)</f>
        <v>1515</v>
      </c>
      <c r="D31" s="47">
        <f t="shared" ref="D31:R31" si="14">SUM(D21:D30)</f>
        <v>12</v>
      </c>
      <c r="E31" s="46">
        <f t="shared" si="14"/>
        <v>1386</v>
      </c>
      <c r="F31" s="47">
        <f t="shared" si="14"/>
        <v>11</v>
      </c>
      <c r="G31" s="46">
        <f t="shared" si="14"/>
        <v>1456</v>
      </c>
      <c r="H31" s="47">
        <f t="shared" si="14"/>
        <v>12</v>
      </c>
      <c r="I31" s="46">
        <f t="shared" si="14"/>
        <v>1464</v>
      </c>
      <c r="J31" s="47">
        <f t="shared" si="14"/>
        <v>14</v>
      </c>
      <c r="K31" s="46">
        <f t="shared" si="14"/>
        <v>1490</v>
      </c>
      <c r="L31" s="47">
        <f t="shared" si="14"/>
        <v>12</v>
      </c>
      <c r="M31" s="46">
        <f t="shared" si="14"/>
        <v>1547</v>
      </c>
      <c r="N31" s="47">
        <f t="shared" si="14"/>
        <v>14</v>
      </c>
      <c r="O31" s="92">
        <f t="shared" si="14"/>
        <v>1317</v>
      </c>
      <c r="P31" s="47">
        <f t="shared" si="14"/>
        <v>12</v>
      </c>
      <c r="Q31" s="46">
        <f t="shared" si="14"/>
        <v>1379</v>
      </c>
      <c r="R31" s="47">
        <f t="shared" si="14"/>
        <v>12</v>
      </c>
      <c r="S31" s="13"/>
      <c r="T31" s="48"/>
      <c r="U31" s="49"/>
      <c r="V31" s="93" t="s">
        <v>39</v>
      </c>
      <c r="W31" s="51"/>
      <c r="X31" s="52"/>
    </row>
    <row r="32" spans="1:24" ht="15" thickBot="1">
      <c r="A32" s="7"/>
      <c r="B32" s="45"/>
      <c r="C32" s="5"/>
      <c r="D32" s="4"/>
      <c r="E32" s="53">
        <f>C31</f>
        <v>1515</v>
      </c>
      <c r="F32" s="54">
        <f>D31</f>
        <v>12</v>
      </c>
      <c r="G32" s="55">
        <f t="shared" ref="G32:R32" si="15">E33</f>
        <v>2901</v>
      </c>
      <c r="H32" s="54">
        <f t="shared" si="15"/>
        <v>23</v>
      </c>
      <c r="I32" s="55">
        <f t="shared" si="15"/>
        <v>4357</v>
      </c>
      <c r="J32" s="54">
        <f t="shared" si="15"/>
        <v>35</v>
      </c>
      <c r="K32" s="55">
        <f t="shared" si="15"/>
        <v>5821</v>
      </c>
      <c r="L32" s="54">
        <f t="shared" si="15"/>
        <v>49</v>
      </c>
      <c r="M32" s="55">
        <f t="shared" si="15"/>
        <v>7311</v>
      </c>
      <c r="N32" s="54">
        <f t="shared" si="15"/>
        <v>61</v>
      </c>
      <c r="O32" s="94">
        <f t="shared" si="15"/>
        <v>8858</v>
      </c>
      <c r="P32" s="54">
        <f t="shared" si="15"/>
        <v>75</v>
      </c>
      <c r="Q32" s="55">
        <f>O33</f>
        <v>10175</v>
      </c>
      <c r="R32" s="54">
        <f t="shared" si="15"/>
        <v>87</v>
      </c>
      <c r="S32" s="56"/>
      <c r="T32" s="57"/>
      <c r="U32" s="49">
        <f>SUM(U21:U30)</f>
        <v>64</v>
      </c>
      <c r="V32" s="58" t="s">
        <v>17</v>
      </c>
      <c r="W32" s="59" t="s">
        <v>18</v>
      </c>
      <c r="X32" s="60" t="s">
        <v>17</v>
      </c>
    </row>
    <row r="33" spans="1:24" ht="15" thickBot="1">
      <c r="A33" s="7"/>
      <c r="B33" s="61" t="s">
        <v>40</v>
      </c>
      <c r="C33" s="62"/>
      <c r="D33" s="63"/>
      <c r="E33" s="64">
        <f>SUM(E31+E32)</f>
        <v>2901</v>
      </c>
      <c r="F33" s="65">
        <f t="shared" ref="F33:R33" si="16">SUM(F31+F32)</f>
        <v>23</v>
      </c>
      <c r="G33" s="64">
        <f t="shared" si="16"/>
        <v>4357</v>
      </c>
      <c r="H33" s="65">
        <f t="shared" si="16"/>
        <v>35</v>
      </c>
      <c r="I33" s="64">
        <f t="shared" si="16"/>
        <v>5821</v>
      </c>
      <c r="J33" s="65">
        <f t="shared" si="16"/>
        <v>49</v>
      </c>
      <c r="K33" s="64">
        <f t="shared" si="16"/>
        <v>7311</v>
      </c>
      <c r="L33" s="65">
        <f t="shared" si="16"/>
        <v>61</v>
      </c>
      <c r="M33" s="64">
        <f t="shared" si="16"/>
        <v>8858</v>
      </c>
      <c r="N33" s="75">
        <f t="shared" si="16"/>
        <v>75</v>
      </c>
      <c r="O33" s="95">
        <f>SUM(O31+O32)</f>
        <v>10175</v>
      </c>
      <c r="P33" s="75">
        <f>SUM(P31+P32)</f>
        <v>87</v>
      </c>
      <c r="Q33" s="64">
        <f t="shared" si="16"/>
        <v>11554</v>
      </c>
      <c r="R33" s="65">
        <f t="shared" si="16"/>
        <v>99</v>
      </c>
      <c r="S33" s="66">
        <f>SUM(S21:S30)</f>
        <v>11554</v>
      </c>
      <c r="T33" s="67">
        <f>SUM(T21:T30)</f>
        <v>99</v>
      </c>
      <c r="U33" s="68"/>
      <c r="V33" s="69">
        <f>MAX(V21:V29)</f>
        <v>199.25</v>
      </c>
      <c r="W33" s="70">
        <f>MAX(W21:W29)</f>
        <v>253</v>
      </c>
      <c r="X33" s="71">
        <f>MAX(X21:X28)</f>
        <v>199.25</v>
      </c>
    </row>
  </sheetData>
  <mergeCells count="20">
    <mergeCell ref="O19:P19"/>
    <mergeCell ref="Q19:R19"/>
    <mergeCell ref="S19:T19"/>
    <mergeCell ref="V31:X31"/>
    <mergeCell ref="O2:P2"/>
    <mergeCell ref="Q2:R2"/>
    <mergeCell ref="S2:T2"/>
    <mergeCell ref="V14:X14"/>
    <mergeCell ref="C19:D19"/>
    <mergeCell ref="E19:F19"/>
    <mergeCell ref="G19:H19"/>
    <mergeCell ref="I19:J19"/>
    <mergeCell ref="K19:L19"/>
    <mergeCell ref="M19:N19"/>
    <mergeCell ref="C2:D2"/>
    <mergeCell ref="E2:F2"/>
    <mergeCell ref="G2:H2"/>
    <mergeCell ref="I2:J2"/>
    <mergeCell ref="K2:L2"/>
    <mergeCell ref="M2:N2"/>
  </mergeCells>
  <conditionalFormatting sqref="S4:S13 S21:S30 U21:U30 U4:U13">
    <cfRule type="cellIs" dxfId="27" priority="11" stopIfTrue="1" operator="lessThan">
      <formula>5</formula>
    </cfRule>
  </conditionalFormatting>
  <conditionalFormatting sqref="U4:U13">
    <cfRule type="top10" dxfId="26" priority="10" rank="1"/>
  </conditionalFormatting>
  <conditionalFormatting sqref="V4:V12">
    <cfRule type="top10" dxfId="25" priority="9" rank="1"/>
  </conditionalFormatting>
  <conditionalFormatting sqref="U21:U30">
    <cfRule type="top10" dxfId="24" priority="8" rank="1"/>
  </conditionalFormatting>
  <conditionalFormatting sqref="V21:V29">
    <cfRule type="top10" dxfId="23" priority="7" rank="1"/>
  </conditionalFormatting>
  <conditionalFormatting sqref="S21:S30">
    <cfRule type="expression" dxfId="22" priority="6">
      <formula>"if s30&gt; 49"</formula>
    </cfRule>
  </conditionalFormatting>
  <conditionalFormatting sqref="S32 S15 U32 U15">
    <cfRule type="cellIs" dxfId="21" priority="5" operator="notEqual">
      <formula>49</formula>
    </cfRule>
  </conditionalFormatting>
  <conditionalFormatting sqref="W4:W12">
    <cfRule type="top10" dxfId="20" priority="4" rank="1"/>
  </conditionalFormatting>
  <conditionalFormatting sqref="X4:X12">
    <cfRule type="top10" dxfId="19" priority="3" rank="1"/>
  </conditionalFormatting>
  <conditionalFormatting sqref="W21:W29">
    <cfRule type="top10" dxfId="18" priority="2" rank="1"/>
  </conditionalFormatting>
  <conditionalFormatting sqref="X21:X29">
    <cfRule type="top10" dxfId="17" priority="1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C368F-7A0D-4901-BCEE-A202AD681A6C}">
  <dimension ref="A1:L33"/>
  <sheetViews>
    <sheetView tabSelected="1" topLeftCell="A18" workbookViewId="0">
      <selection activeCell="J27" sqref="J27"/>
    </sheetView>
  </sheetViews>
  <sheetFormatPr defaultRowHeight="14.4"/>
  <cols>
    <col min="2" max="2" width="17.6640625" customWidth="1"/>
    <col min="3" max="3" width="14.5546875" customWidth="1"/>
    <col min="4" max="4" width="11.21875" customWidth="1"/>
    <col min="5" max="5" width="9.5546875" customWidth="1"/>
    <col min="6" max="6" width="16.88671875" customWidth="1"/>
    <col min="7" max="7" width="11.77734375" customWidth="1"/>
  </cols>
  <sheetData>
    <row r="1" spans="1:12" ht="24.6">
      <c r="A1" s="96"/>
      <c r="B1" s="97" t="s">
        <v>82</v>
      </c>
      <c r="C1" s="97"/>
      <c r="D1" s="97"/>
      <c r="E1" s="97"/>
      <c r="F1" s="97"/>
      <c r="G1" s="97"/>
      <c r="H1" s="97"/>
      <c r="I1" s="97"/>
      <c r="J1" s="97"/>
      <c r="K1" s="98"/>
      <c r="L1" s="98"/>
    </row>
    <row r="2" spans="1:12" ht="17.399999999999999">
      <c r="A2" s="99"/>
      <c r="B2" s="100" t="s">
        <v>83</v>
      </c>
      <c r="C2" s="100"/>
      <c r="D2" s="100"/>
      <c r="E2" s="100"/>
      <c r="F2" s="100"/>
      <c r="G2" s="100"/>
      <c r="H2" s="100"/>
      <c r="I2" s="100"/>
      <c r="J2" s="100"/>
      <c r="K2" s="101"/>
      <c r="L2" s="101"/>
    </row>
    <row r="3" spans="1:12" ht="24.6">
      <c r="A3" s="99"/>
      <c r="B3" s="102"/>
      <c r="C3" s="99"/>
      <c r="D3" s="99"/>
      <c r="E3" s="99"/>
      <c r="F3" s="96"/>
      <c r="G3" s="96"/>
      <c r="H3" s="96"/>
      <c r="I3" s="96"/>
      <c r="J3" s="96"/>
      <c r="K3" s="96"/>
      <c r="L3" s="96"/>
    </row>
    <row r="4" spans="1:12" ht="21">
      <c r="A4" s="103"/>
      <c r="B4" s="103"/>
      <c r="C4" s="104" t="s">
        <v>84</v>
      </c>
      <c r="D4" s="105"/>
      <c r="E4" s="106"/>
      <c r="F4" s="104" t="s">
        <v>85</v>
      </c>
      <c r="G4" s="105"/>
      <c r="H4" s="107"/>
      <c r="I4" s="108"/>
      <c r="J4" s="108"/>
      <c r="K4" s="109" t="s">
        <v>9</v>
      </c>
      <c r="L4" s="110"/>
    </row>
    <row r="5" spans="1:12" ht="21">
      <c r="A5" s="111"/>
      <c r="B5" s="112" t="s">
        <v>86</v>
      </c>
      <c r="C5" s="113" t="s">
        <v>87</v>
      </c>
      <c r="D5" s="113" t="s">
        <v>88</v>
      </c>
      <c r="E5" s="114"/>
      <c r="F5" s="113" t="s">
        <v>87</v>
      </c>
      <c r="G5" s="113" t="s">
        <v>88</v>
      </c>
      <c r="H5" s="115"/>
      <c r="I5" s="112"/>
      <c r="J5" s="112"/>
      <c r="K5" s="116" t="s">
        <v>87</v>
      </c>
      <c r="L5" s="116" t="s">
        <v>88</v>
      </c>
    </row>
    <row r="6" spans="1:12">
      <c r="A6" s="117"/>
      <c r="B6" s="118" t="s">
        <v>89</v>
      </c>
      <c r="C6" s="119">
        <f>'[1]F S K B H'!D31</f>
        <v>12</v>
      </c>
      <c r="D6" s="119">
        <f>'[1]F S K B H'!D14</f>
        <v>14</v>
      </c>
      <c r="E6" s="120"/>
      <c r="F6" s="119">
        <f>'[1]D F B U'!D31</f>
        <v>12</v>
      </c>
      <c r="G6" s="119">
        <f>'[1]D F B U'!D14</f>
        <v>10</v>
      </c>
      <c r="H6" s="121"/>
      <c r="I6" s="122"/>
      <c r="J6" s="122"/>
      <c r="K6" s="123">
        <f>C6+F6+I6</f>
        <v>24</v>
      </c>
      <c r="L6" s="123">
        <f>D6+G6+J6</f>
        <v>24</v>
      </c>
    </row>
    <row r="7" spans="1:12">
      <c r="A7" s="117"/>
      <c r="B7" s="118" t="s">
        <v>90</v>
      </c>
      <c r="C7" s="119">
        <f>'[1]F S K B H'!F31</f>
        <v>13</v>
      </c>
      <c r="D7" s="119">
        <f>'[1]F S K B H'!F14</f>
        <v>10</v>
      </c>
      <c r="E7" s="120"/>
      <c r="F7" s="119">
        <f>'[1]D F B U'!F31</f>
        <v>11</v>
      </c>
      <c r="G7" s="119">
        <f>'[1]D F B U'!F14</f>
        <v>14</v>
      </c>
      <c r="H7" s="121"/>
      <c r="I7" s="122"/>
      <c r="J7" s="122"/>
      <c r="K7" s="123">
        <f t="shared" ref="K7:L12" si="0">C7+F7+I7</f>
        <v>24</v>
      </c>
      <c r="L7" s="123">
        <f>D7+G7+J7</f>
        <v>24</v>
      </c>
    </row>
    <row r="8" spans="1:12">
      <c r="A8" s="117"/>
      <c r="B8" s="118" t="s">
        <v>91</v>
      </c>
      <c r="C8" s="119">
        <f>'[1]F S K B H'!H31</f>
        <v>12</v>
      </c>
      <c r="D8" s="119">
        <f>'[1]F S K B H'!H14</f>
        <v>11</v>
      </c>
      <c r="E8" s="120"/>
      <c r="F8" s="119">
        <f>'[1]D F B U'!H31</f>
        <v>12</v>
      </c>
      <c r="G8" s="119">
        <f>'[1]D F B U'!H14</f>
        <v>13</v>
      </c>
      <c r="H8" s="121"/>
      <c r="I8" s="122"/>
      <c r="J8" s="122"/>
      <c r="K8" s="123">
        <f t="shared" si="0"/>
        <v>24</v>
      </c>
      <c r="L8" s="123">
        <f>D8+G8+J8</f>
        <v>24</v>
      </c>
    </row>
    <row r="9" spans="1:12">
      <c r="A9" s="117"/>
      <c r="B9" s="118" t="s">
        <v>92</v>
      </c>
      <c r="C9" s="119">
        <f>'[1]F S K B H'!J31</f>
        <v>10</v>
      </c>
      <c r="D9" s="119">
        <f>'[1]F S K B H'!J14</f>
        <v>12</v>
      </c>
      <c r="E9" s="120"/>
      <c r="F9" s="119">
        <f>'[1]D F B U'!J31</f>
        <v>14</v>
      </c>
      <c r="G9" s="119">
        <f>'[1]D F B U'!J14</f>
        <v>12</v>
      </c>
      <c r="H9" s="121"/>
      <c r="I9" s="122"/>
      <c r="J9" s="122"/>
      <c r="K9" s="123">
        <f t="shared" si="0"/>
        <v>24</v>
      </c>
      <c r="L9" s="123">
        <f>D9+G9+J9</f>
        <v>24</v>
      </c>
    </row>
    <row r="10" spans="1:12">
      <c r="A10" s="117"/>
      <c r="B10" s="118" t="s">
        <v>93</v>
      </c>
      <c r="C10" s="119">
        <f>'[1]F S K B H'!L31</f>
        <v>12</v>
      </c>
      <c r="D10" s="119">
        <f>'[1]F S K B H'!L14</f>
        <v>10</v>
      </c>
      <c r="E10" s="120"/>
      <c r="F10" s="119">
        <f>'[1]D F B U'!L31</f>
        <v>12</v>
      </c>
      <c r="G10" s="119">
        <f>'[1]D F B U'!L14</f>
        <v>14</v>
      </c>
      <c r="H10" s="121"/>
      <c r="I10" s="122"/>
      <c r="J10" s="122"/>
      <c r="K10" s="123">
        <f t="shared" si="0"/>
        <v>24</v>
      </c>
      <c r="L10" s="123">
        <f>D10+G10+J10</f>
        <v>24</v>
      </c>
    </row>
    <row r="11" spans="1:12">
      <c r="A11" s="117"/>
      <c r="B11" s="118" t="s">
        <v>94</v>
      </c>
      <c r="C11" s="119">
        <f>'[1]F S K B H'!N31</f>
        <v>10</v>
      </c>
      <c r="D11" s="119">
        <f>'[1]F S K B H'!N14</f>
        <v>12</v>
      </c>
      <c r="E11" s="120"/>
      <c r="F11" s="119">
        <f>'[1]D F B U'!N31</f>
        <v>14</v>
      </c>
      <c r="G11" s="119">
        <f>'[1]D F B U'!N14</f>
        <v>12</v>
      </c>
      <c r="H11" s="121"/>
      <c r="I11" s="122"/>
      <c r="J11" s="122"/>
      <c r="K11" s="123">
        <f t="shared" si="0"/>
        <v>24</v>
      </c>
      <c r="L11" s="123">
        <f>D11+G11+J11</f>
        <v>24</v>
      </c>
    </row>
    <row r="12" spans="1:12" ht="15" thickBot="1">
      <c r="A12" s="117"/>
      <c r="B12" s="118" t="s">
        <v>95</v>
      </c>
      <c r="C12" s="119">
        <f>'[1]F S K B H'!P31</f>
        <v>12</v>
      </c>
      <c r="D12" s="119">
        <f>'[1]F S K B H'!P14</f>
        <v>10</v>
      </c>
      <c r="E12" s="124"/>
      <c r="F12" s="119">
        <f>'[1]D F B U'!P31</f>
        <v>12</v>
      </c>
      <c r="G12" s="125">
        <f>'[1]D F B U'!P14</f>
        <v>14</v>
      </c>
      <c r="H12" s="126"/>
      <c r="I12" s="122"/>
      <c r="J12" s="122"/>
      <c r="K12" s="123">
        <f t="shared" si="0"/>
        <v>24</v>
      </c>
      <c r="L12" s="127">
        <f t="shared" si="0"/>
        <v>24</v>
      </c>
    </row>
    <row r="13" spans="1:12">
      <c r="A13" s="117"/>
      <c r="B13" s="118" t="s">
        <v>96</v>
      </c>
      <c r="C13" s="119">
        <f>'[1]F S K B H'!R31</f>
        <v>12</v>
      </c>
      <c r="D13" s="119">
        <f>'[1]F S K B H'!R14</f>
        <v>11</v>
      </c>
      <c r="E13" s="128"/>
      <c r="F13" s="119">
        <f>'[1]D F B U'!R31</f>
        <v>12</v>
      </c>
      <c r="G13" s="119">
        <f>'[1]D F B U'!R14</f>
        <v>13</v>
      </c>
      <c r="H13" s="129"/>
      <c r="I13" s="122"/>
      <c r="J13" s="122"/>
      <c r="K13" s="123">
        <f>C13+F13+I13</f>
        <v>24</v>
      </c>
      <c r="L13" s="123">
        <f>D13+G13+J13</f>
        <v>24</v>
      </c>
    </row>
    <row r="14" spans="1:12" ht="17.399999999999999">
      <c r="A14" s="130"/>
      <c r="B14" s="131" t="s">
        <v>97</v>
      </c>
      <c r="C14" s="132">
        <f>SUM(C6:C13)</f>
        <v>93</v>
      </c>
      <c r="D14" s="132">
        <f>SUM(D6:D13)</f>
        <v>90</v>
      </c>
      <c r="E14" s="133"/>
      <c r="F14" s="132">
        <f>SUM(F6:F13)</f>
        <v>99</v>
      </c>
      <c r="G14" s="132">
        <f>SUM(G6:G13)</f>
        <v>102</v>
      </c>
      <c r="H14" s="134"/>
      <c r="I14" s="135"/>
      <c r="J14" s="135"/>
      <c r="K14" s="136"/>
      <c r="L14" s="136"/>
    </row>
    <row r="15" spans="1:12" ht="18" thickBot="1">
      <c r="A15" s="137"/>
      <c r="B15" s="138" t="s">
        <v>98</v>
      </c>
      <c r="C15" s="139">
        <f>'[1]F S K B H'!S33</f>
        <v>11224</v>
      </c>
      <c r="D15" s="140">
        <f>'[1]F S K B H'!S16</f>
        <v>12151</v>
      </c>
      <c r="E15" s="141"/>
      <c r="F15" s="140">
        <f>'[1]D F B U'!Q33</f>
        <v>11554</v>
      </c>
      <c r="G15" s="140">
        <f>'[1]D F B U'!Q16</f>
        <v>13220</v>
      </c>
      <c r="H15" s="142"/>
      <c r="I15" s="143"/>
      <c r="J15" s="143"/>
      <c r="K15" s="144"/>
      <c r="L15" s="144"/>
    </row>
    <row r="16" spans="1:12" ht="17.399999999999999">
      <c r="A16" s="137"/>
      <c r="B16" s="145"/>
      <c r="C16" s="146"/>
      <c r="D16" s="146"/>
      <c r="E16" s="135"/>
      <c r="F16" s="146"/>
      <c r="G16" s="146"/>
      <c r="H16" s="147"/>
      <c r="I16" s="146"/>
      <c r="J16" s="146"/>
      <c r="K16" s="144"/>
      <c r="L16" s="144"/>
    </row>
    <row r="17" spans="1:12" ht="21.6" thickBot="1">
      <c r="A17" s="130"/>
      <c r="B17" s="103"/>
      <c r="C17" s="108" t="s">
        <v>40</v>
      </c>
      <c r="D17" s="108"/>
      <c r="E17" s="148"/>
      <c r="F17" s="108" t="s">
        <v>40</v>
      </c>
      <c r="G17" s="108"/>
      <c r="H17" s="148"/>
      <c r="I17" s="108"/>
      <c r="J17" s="108"/>
      <c r="K17" s="136"/>
      <c r="L17" s="136"/>
    </row>
    <row r="18" spans="1:12" ht="21.6" thickBot="1">
      <c r="A18" s="103"/>
      <c r="B18" s="149" t="s">
        <v>99</v>
      </c>
      <c r="C18" s="150">
        <f>C14+D14</f>
        <v>183</v>
      </c>
      <c r="D18" s="151"/>
      <c r="E18" s="152"/>
      <c r="F18" s="150">
        <f>F14+G14</f>
        <v>201</v>
      </c>
      <c r="G18" s="151"/>
      <c r="H18" s="153"/>
      <c r="I18" s="154"/>
      <c r="J18" s="154"/>
      <c r="K18" s="155"/>
      <c r="L18" s="155"/>
    </row>
    <row r="19" spans="1:12" ht="21.6" thickBot="1">
      <c r="A19" s="103"/>
      <c r="B19" s="103"/>
      <c r="C19" s="156"/>
      <c r="D19" s="156"/>
      <c r="E19" s="156"/>
      <c r="F19" s="156"/>
      <c r="G19" s="156"/>
      <c r="H19" s="156"/>
      <c r="I19" s="157"/>
      <c r="J19" s="157"/>
      <c r="K19" s="103"/>
      <c r="L19" s="155"/>
    </row>
    <row r="20" spans="1:12" ht="21.6" thickBot="1">
      <c r="A20" s="103"/>
      <c r="B20" s="149" t="s">
        <v>100</v>
      </c>
      <c r="C20" s="158">
        <f>C15+D15</f>
        <v>23375</v>
      </c>
      <c r="D20" s="159"/>
      <c r="E20" s="160"/>
      <c r="F20" s="158">
        <f>F15+G15</f>
        <v>24774</v>
      </c>
      <c r="G20" s="159"/>
      <c r="H20" s="161"/>
      <c r="I20" s="162"/>
      <c r="J20" s="162"/>
      <c r="K20" s="155"/>
      <c r="L20" s="155"/>
    </row>
    <row r="21" spans="1:12" ht="21.6" thickBot="1">
      <c r="A21" s="103"/>
      <c r="B21" s="163"/>
      <c r="C21" s="103"/>
      <c r="D21" s="103"/>
      <c r="E21" s="103"/>
      <c r="F21" s="155"/>
      <c r="G21" s="155"/>
      <c r="H21" s="155"/>
      <c r="I21" s="103"/>
      <c r="J21" s="103"/>
      <c r="K21" s="155"/>
      <c r="L21" s="155"/>
    </row>
    <row r="22" spans="1:12">
      <c r="A22" s="163"/>
      <c r="B22" s="164" t="s">
        <v>101</v>
      </c>
      <c r="C22" s="165">
        <f>'[1]F S K B H'!Q37</f>
        <v>257</v>
      </c>
      <c r="D22" s="166">
        <f>'[1]F S K B H'!Q41</f>
        <v>266</v>
      </c>
      <c r="E22" s="167"/>
      <c r="F22" s="166">
        <f>'[1]D F B U'!O37</f>
        <v>253</v>
      </c>
      <c r="G22" s="166">
        <f>'[1]D F B U'!O41</f>
        <v>277</v>
      </c>
      <c r="H22" s="168"/>
      <c r="I22" s="122"/>
      <c r="J22" s="122"/>
      <c r="K22" s="169"/>
      <c r="L22" s="169"/>
    </row>
    <row r="23" spans="1:12" ht="15" thickBot="1">
      <c r="A23" s="163"/>
      <c r="B23" s="170" t="s">
        <v>102</v>
      </c>
      <c r="C23" s="171" t="str">
        <f>'[1]F S K B H'!T37</f>
        <v>Christina Farum</v>
      </c>
      <c r="D23" s="171" t="str">
        <f>'[1]F S K B H'!T41</f>
        <v>Mikael Juul Jensen</v>
      </c>
      <c r="E23" s="172"/>
      <c r="F23" s="171" t="str">
        <f>'[1]D F B U'!R37</f>
        <v>Christina Brodersen</v>
      </c>
      <c r="G23" s="171" t="str">
        <f>'[1]D F B U'!R41</f>
        <v>Christian Larsen</v>
      </c>
      <c r="H23" s="173"/>
      <c r="I23" s="174"/>
      <c r="J23" s="174"/>
      <c r="K23" s="169"/>
      <c r="L23" s="169"/>
    </row>
    <row r="24" spans="1:12">
      <c r="A24" s="163"/>
      <c r="B24" s="164" t="s">
        <v>103</v>
      </c>
      <c r="C24" s="175"/>
      <c r="D24" s="175"/>
      <c r="E24" s="176"/>
      <c r="F24" s="175"/>
      <c r="G24" s="175"/>
      <c r="H24" s="177"/>
      <c r="I24" s="178"/>
      <c r="J24" s="178"/>
      <c r="K24" s="163"/>
      <c r="L24" s="163"/>
    </row>
    <row r="25" spans="1:12" ht="15" thickBot="1">
      <c r="A25" s="163"/>
      <c r="B25" s="170" t="s">
        <v>102</v>
      </c>
      <c r="C25" s="171"/>
      <c r="D25" s="171"/>
      <c r="E25" s="172"/>
      <c r="F25" s="171"/>
      <c r="G25" s="171"/>
      <c r="H25" s="173"/>
      <c r="I25" s="174"/>
      <c r="J25" s="174"/>
      <c r="K25" s="163"/>
      <c r="L25" s="163"/>
    </row>
    <row r="26" spans="1:12">
      <c r="A26" s="163"/>
      <c r="B26" s="163"/>
      <c r="C26" s="179"/>
      <c r="D26" s="179"/>
      <c r="E26" s="179"/>
      <c r="F26" s="180"/>
      <c r="G26" s="180"/>
      <c r="H26" s="180"/>
      <c r="I26" s="180"/>
      <c r="J26" s="180"/>
      <c r="K26" s="163"/>
      <c r="L26" s="163"/>
    </row>
    <row r="27" spans="1:12">
      <c r="A27" s="122"/>
      <c r="B27" s="163"/>
      <c r="C27" s="122"/>
      <c r="D27" s="122" t="s">
        <v>104</v>
      </c>
      <c r="E27" s="122"/>
      <c r="F27" s="181" t="s">
        <v>105</v>
      </c>
      <c r="G27" s="181" t="s">
        <v>102</v>
      </c>
      <c r="H27" s="181"/>
      <c r="I27" s="181"/>
      <c r="J27" s="181"/>
      <c r="K27" s="163"/>
      <c r="L27" s="163"/>
    </row>
    <row r="28" spans="1:12" ht="21">
      <c r="A28" s="163"/>
      <c r="B28" s="99" t="s">
        <v>106</v>
      </c>
      <c r="C28" s="169"/>
      <c r="D28" s="182">
        <f>MAX(C22,F22)</f>
        <v>257</v>
      </c>
      <c r="E28" s="183"/>
      <c r="F28" s="184" t="s">
        <v>84</v>
      </c>
      <c r="G28" s="185" t="s">
        <v>43</v>
      </c>
      <c r="H28" s="183"/>
      <c r="I28" s="183"/>
      <c r="J28" s="169"/>
      <c r="K28" s="163"/>
      <c r="L28" s="163"/>
    </row>
    <row r="29" spans="1:12" ht="21">
      <c r="A29" s="163"/>
      <c r="B29" s="99" t="s">
        <v>107</v>
      </c>
      <c r="C29" s="163"/>
      <c r="D29" s="186"/>
      <c r="E29" s="187"/>
      <c r="F29" s="184"/>
      <c r="G29" s="185"/>
      <c r="H29" s="187"/>
      <c r="I29" s="187"/>
      <c r="J29" s="163"/>
      <c r="K29" s="169"/>
      <c r="L29" s="169"/>
    </row>
    <row r="30" spans="1:12" ht="21">
      <c r="A30" s="163"/>
      <c r="B30" s="99" t="s">
        <v>108</v>
      </c>
      <c r="C30" s="163"/>
      <c r="D30" s="182">
        <f>MAX(D22,G22)</f>
        <v>277</v>
      </c>
      <c r="E30" s="187"/>
      <c r="F30" s="184" t="s">
        <v>85</v>
      </c>
      <c r="G30" s="185" t="s">
        <v>61</v>
      </c>
      <c r="H30" s="187"/>
      <c r="I30" s="187"/>
      <c r="J30" s="163"/>
      <c r="K30" s="169"/>
      <c r="L30" s="169"/>
    </row>
    <row r="31" spans="1:12" ht="21">
      <c r="A31" s="163"/>
      <c r="B31" s="99" t="s">
        <v>109</v>
      </c>
      <c r="C31" s="163"/>
      <c r="D31" s="186"/>
      <c r="E31" s="187"/>
      <c r="F31" s="184"/>
      <c r="G31" s="185"/>
      <c r="H31" s="187"/>
      <c r="I31" s="187"/>
      <c r="J31" s="163"/>
      <c r="K31" s="169"/>
      <c r="L31" s="169"/>
    </row>
    <row r="32" spans="1:12" ht="16.8">
      <c r="A32" s="163"/>
      <c r="B32" s="163"/>
      <c r="C32" s="188"/>
      <c r="D32" s="122"/>
      <c r="E32" s="188"/>
      <c r="F32" s="188"/>
      <c r="G32" s="188"/>
      <c r="H32" s="188"/>
      <c r="I32" s="188"/>
      <c r="J32" s="188"/>
      <c r="K32" s="169"/>
      <c r="L32" s="169"/>
    </row>
    <row r="33" spans="1:12" ht="16.8">
      <c r="A33" s="163"/>
      <c r="B33" s="189" t="s">
        <v>110</v>
      </c>
      <c r="C33" s="163"/>
      <c r="D33" s="188"/>
      <c r="E33" s="163"/>
      <c r="F33" s="163"/>
      <c r="G33" s="163"/>
      <c r="H33" s="163"/>
      <c r="I33" s="163"/>
      <c r="J33" s="163"/>
      <c r="K33" s="169"/>
      <c r="L33" s="169"/>
    </row>
  </sheetData>
  <mergeCells count="15">
    <mergeCell ref="C20:D20"/>
    <mergeCell ref="F20:G20"/>
    <mergeCell ref="I20:J20"/>
    <mergeCell ref="C17:D17"/>
    <mergeCell ref="F17:G17"/>
    <mergeCell ref="I17:J17"/>
    <mergeCell ref="C18:D18"/>
    <mergeCell ref="F18:G18"/>
    <mergeCell ref="I18:J18"/>
    <mergeCell ref="B1:J1"/>
    <mergeCell ref="B2:J2"/>
    <mergeCell ref="C4:D4"/>
    <mergeCell ref="F4:G4"/>
    <mergeCell ref="I4:J4"/>
    <mergeCell ref="K4:L4"/>
  </mergeCells>
  <conditionalFormatting sqref="C18:D18 F18:G18 I18:J18">
    <cfRule type="top10" dxfId="16" priority="17" rank="1"/>
  </conditionalFormatting>
  <conditionalFormatting sqref="C14 F14 I14">
    <cfRule type="top10" dxfId="15" priority="16" rank="1"/>
  </conditionalFormatting>
  <conditionalFormatting sqref="D14 G14 J14">
    <cfRule type="top10" dxfId="14" priority="15" rank="1"/>
  </conditionalFormatting>
  <conditionalFormatting sqref="I6 C6:C13 F6:F13">
    <cfRule type="top10" dxfId="13" priority="14" rank="1"/>
  </conditionalFormatting>
  <conditionalFormatting sqref="C7 F7 I7">
    <cfRule type="top10" dxfId="12" priority="13" rank="1"/>
  </conditionalFormatting>
  <conditionalFormatting sqref="J6 G6:G13 D6:D13">
    <cfRule type="top10" dxfId="11" priority="12" rank="1"/>
  </conditionalFormatting>
  <conditionalFormatting sqref="D7 G7 J7">
    <cfRule type="top10" dxfId="10" priority="11" rank="1"/>
  </conditionalFormatting>
  <conditionalFormatting sqref="C8 F8 I8">
    <cfRule type="top10" dxfId="9" priority="10" rank="1"/>
  </conditionalFormatting>
  <conditionalFormatting sqref="D8 G8 J8">
    <cfRule type="top10" dxfId="8" priority="9" rank="1"/>
  </conditionalFormatting>
  <conditionalFormatting sqref="C9 F9 I9">
    <cfRule type="top10" dxfId="7" priority="8" rank="1"/>
  </conditionalFormatting>
  <conditionalFormatting sqref="D9 G9 J9">
    <cfRule type="top10" dxfId="6" priority="7" rank="1"/>
  </conditionalFormatting>
  <conditionalFormatting sqref="C10 F10 I10">
    <cfRule type="top10" dxfId="5" priority="6" rank="1"/>
  </conditionalFormatting>
  <conditionalFormatting sqref="D10 G10 J10 D12">
    <cfRule type="top10" dxfId="4" priority="5" rank="1"/>
  </conditionalFormatting>
  <conditionalFormatting sqref="C11 F11 I11">
    <cfRule type="top10" dxfId="3" priority="4" rank="1"/>
  </conditionalFormatting>
  <conditionalFormatting sqref="G11 J11 D11:D12">
    <cfRule type="top10" dxfId="2" priority="3" rank="1"/>
  </conditionalFormatting>
  <conditionalFormatting sqref="C12:C13 F12:F13 I12:I13">
    <cfRule type="top10" dxfId="1" priority="2" rank="1"/>
  </conditionalFormatting>
  <conditionalFormatting sqref="D12:D13 G12:G13 J12:J13">
    <cfRule type="top10" dxfId="0" priority="1" rank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FSKBH</vt:lpstr>
      <vt:lpstr>DFBU</vt:lpstr>
      <vt:lpstr>Resultat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Minnie97</dc:creator>
  <cp:lastModifiedBy>Minnie97</cp:lastModifiedBy>
  <dcterms:created xsi:type="dcterms:W3CDTF">2018-11-22T10:31:07Z</dcterms:created>
  <dcterms:modified xsi:type="dcterms:W3CDTF">2018-11-22T10:41:52Z</dcterms:modified>
</cp:coreProperties>
</file>